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10906918-EE09-4B05-AAA0-CD9826B82648}" xr6:coauthVersionLast="47" xr6:coauthVersionMax="47" xr10:uidLastSave="{00000000-0000-0000-0000-000000000000}"/>
  <bookViews>
    <workbookView xWindow="-120" yWindow="-120" windowWidth="20730" windowHeight="11160" tabRatio="613" activeTab="4" xr2:uid="{00000000-000D-0000-FFFF-FFFF00000000}"/>
  </bookViews>
  <sheets>
    <sheet name="Ranking" sheetId="25" r:id="rId1"/>
    <sheet name="Setup" sheetId="8" r:id="rId2"/>
    <sheet name="16 Players" sheetId="13" r:id="rId3"/>
    <sheet name="32 Players" sheetId="11" state="hidden" r:id="rId4"/>
    <sheet name="January" sheetId="45" r:id="rId5"/>
    <sheet name="February" sheetId="46" r:id="rId6"/>
    <sheet name="March" sheetId="47" r:id="rId7"/>
    <sheet name="April" sheetId="48" r:id="rId8"/>
    <sheet name="64 Players" sheetId="15" state="hidden" r:id="rId9"/>
    <sheet name="128 Players" sheetId="16" state="hidden" r:id="rId10"/>
    <sheet name="Copyright-2" sheetId="18" state="hidden" r:id="rId11"/>
  </sheets>
  <definedNames>
    <definedName name="_xlnm._FilterDatabase" localSheetId="0" hidden="1">'Ranking'!$A$2:$C$28</definedName>
    <definedName name="_xlnm._FilterDatabase" localSheetId="1" hidden="1">Setup!$A$12:$C$142</definedName>
    <definedName name="Points1">#REF!</definedName>
    <definedName name="Points2">#REF!</definedName>
    <definedName name="_xlnm.Print_Area" localSheetId="9">'128 Players'!$A$4:$CF$260</definedName>
    <definedName name="_xlnm.Print_Area" localSheetId="2">'16 Players'!$A$4:$AV$50</definedName>
    <definedName name="_xlnm.Print_Area" localSheetId="3">'32 Players'!$A$4:$BH$96</definedName>
    <definedName name="_xlnm.Print_Area" localSheetId="8">'64 Players'!$A$4:$BT$131</definedName>
    <definedName name="TeamLogo" localSheetId="9">INDEX(#REF!,'128 Players'!$O$8)</definedName>
    <definedName name="TeamLogo" localSheetId="2">INDEX(#REF!,'16 Players'!$O$9)</definedName>
    <definedName name="TeamLogo" localSheetId="3">INDEX(#REF!,'32 Players'!$O$9)</definedName>
    <definedName name="TeamLogo" localSheetId="8">INDEX(#REF!,'64 Players'!$O$8)</definedName>
  </definedNames>
  <calcPr calcId="181029"/>
</workbook>
</file>

<file path=xl/calcChain.xml><?xml version="1.0" encoding="utf-8"?>
<calcChain xmlns="http://schemas.openxmlformats.org/spreadsheetml/2006/main">
  <c r="E3" i="25" l="1"/>
  <c r="F23" i="25"/>
  <c r="E4" i="25"/>
  <c r="E5" i="25"/>
  <c r="E6" i="25"/>
  <c r="E7" i="25"/>
  <c r="E8" i="25"/>
  <c r="E9" i="25"/>
  <c r="E10" i="25"/>
  <c r="E11" i="25"/>
  <c r="E12" i="25"/>
  <c r="E13" i="25"/>
  <c r="E14" i="25"/>
  <c r="E15" i="25"/>
  <c r="E16" i="25"/>
  <c r="E17" i="25"/>
  <c r="E18" i="25"/>
  <c r="E19" i="25"/>
  <c r="E20" i="25"/>
  <c r="E21" i="25"/>
  <c r="E22" i="25"/>
  <c r="E23" i="25"/>
  <c r="E24" i="25"/>
  <c r="E25" i="25"/>
  <c r="E26" i="25"/>
  <c r="E27" i="25"/>
  <c r="E28" i="25"/>
  <c r="A4" i="46"/>
  <c r="A5" i="46"/>
  <c r="A6" i="46"/>
  <c r="A7" i="46"/>
  <c r="A8" i="46"/>
  <c r="A9" i="46"/>
  <c r="A10" i="46"/>
  <c r="A11" i="46"/>
  <c r="A12" i="46"/>
  <c r="A13" i="46"/>
  <c r="A14" i="46"/>
  <c r="A15" i="46"/>
  <c r="A16" i="46"/>
  <c r="A17" i="46"/>
  <c r="A18" i="46"/>
  <c r="A19" i="46"/>
  <c r="Z6" i="46"/>
  <c r="Z7" i="46"/>
  <c r="Z8" i="46"/>
  <c r="Z9" i="46"/>
  <c r="Y9" i="46"/>
  <c r="AA9" i="46"/>
  <c r="Z10" i="46"/>
  <c r="Z11" i="46"/>
  <c r="Z12" i="46"/>
  <c r="Z13" i="46"/>
  <c r="Y13" i="46"/>
  <c r="AA13" i="46"/>
  <c r="Z14" i="46"/>
  <c r="Z15" i="46"/>
  <c r="Z16" i="46"/>
  <c r="Z17" i="46"/>
  <c r="Y17" i="46"/>
  <c r="AA17" i="46"/>
  <c r="Z18" i="46"/>
  <c r="Z19" i="46"/>
  <c r="Y5" i="46"/>
  <c r="Z5" i="46"/>
  <c r="AA5" i="46"/>
  <c r="Y6" i="46"/>
  <c r="AA6" i="46"/>
  <c r="Y7" i="46"/>
  <c r="Y8" i="46"/>
  <c r="AA8" i="46"/>
  <c r="Y10" i="46"/>
  <c r="AA10" i="46"/>
  <c r="Y11" i="46"/>
  <c r="Y12" i="46"/>
  <c r="AA12" i="46"/>
  <c r="Y14" i="46"/>
  <c r="AA14" i="46"/>
  <c r="Y15" i="46"/>
  <c r="Y16" i="46"/>
  <c r="AA16" i="46"/>
  <c r="Y18" i="46"/>
  <c r="AA18" i="46"/>
  <c r="Y19" i="46"/>
  <c r="AA11" i="46"/>
  <c r="Y4" i="46"/>
  <c r="Z4" i="46"/>
  <c r="AA4" i="46"/>
  <c r="R5" i="46"/>
  <c r="R6" i="46"/>
  <c r="R7" i="46"/>
  <c r="R8" i="46"/>
  <c r="S8" i="46"/>
  <c r="T8" i="46"/>
  <c r="R9" i="46"/>
  <c r="R10" i="46"/>
  <c r="R11" i="46"/>
  <c r="S11" i="46"/>
  <c r="T11" i="46"/>
  <c r="R12" i="46"/>
  <c r="S12" i="46"/>
  <c r="T12" i="46"/>
  <c r="R13" i="46"/>
  <c r="R14" i="46"/>
  <c r="R15" i="46"/>
  <c r="R4" i="46"/>
  <c r="K5" i="46"/>
  <c r="K6" i="46"/>
  <c r="K7" i="46"/>
  <c r="K8" i="46"/>
  <c r="L8" i="46"/>
  <c r="M8" i="46"/>
  <c r="K9" i="46"/>
  <c r="K10" i="46"/>
  <c r="K11" i="46"/>
  <c r="K12" i="46"/>
  <c r="K13" i="46"/>
  <c r="K14" i="46"/>
  <c r="K15" i="46"/>
  <c r="K16" i="46"/>
  <c r="L16" i="46"/>
  <c r="M16" i="46"/>
  <c r="K17" i="46"/>
  <c r="K18" i="46"/>
  <c r="K19" i="46"/>
  <c r="K4" i="46"/>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9" i="8"/>
  <c r="C18" i="8"/>
  <c r="C17" i="8"/>
  <c r="C15" i="8"/>
  <c r="C16" i="8"/>
  <c r="A14" i="25"/>
  <c r="Z4" i="45"/>
  <c r="Z5" i="45"/>
  <c r="Z6" i="45"/>
  <c r="Z7" i="45"/>
  <c r="Y7" i="45"/>
  <c r="AA7" i="45"/>
  <c r="Z8" i="45"/>
  <c r="Y8" i="45"/>
  <c r="AA8" i="45"/>
  <c r="Z9" i="45"/>
  <c r="Z10" i="45"/>
  <c r="Z11" i="45"/>
  <c r="Y11" i="45"/>
  <c r="AA11" i="45"/>
  <c r="Z12" i="45"/>
  <c r="Z13" i="45"/>
  <c r="Z14" i="45"/>
  <c r="Z15" i="45"/>
  <c r="Z16" i="45"/>
  <c r="Z17" i="45"/>
  <c r="Z18" i="45"/>
  <c r="Z19" i="45"/>
  <c r="S4" i="45"/>
  <c r="S5" i="45"/>
  <c r="S6" i="45"/>
  <c r="S7" i="45"/>
  <c r="R7" i="45"/>
  <c r="T7" i="45"/>
  <c r="S8" i="45"/>
  <c r="S9" i="45"/>
  <c r="S10" i="45"/>
  <c r="S11" i="45"/>
  <c r="S12" i="45"/>
  <c r="S13" i="45"/>
  <c r="S14" i="45"/>
  <c r="R14" i="45"/>
  <c r="T14" i="45"/>
  <c r="S15" i="45"/>
  <c r="S16" i="45"/>
  <c r="S17" i="45"/>
  <c r="S18" i="45"/>
  <c r="S19" i="45"/>
  <c r="L4" i="45"/>
  <c r="L5" i="45"/>
  <c r="L6" i="45"/>
  <c r="L7" i="45"/>
  <c r="L8" i="45"/>
  <c r="L9" i="45"/>
  <c r="L10" i="45"/>
  <c r="L11" i="45"/>
  <c r="L12" i="45"/>
  <c r="L13" i="45"/>
  <c r="L14" i="45"/>
  <c r="L15" i="45"/>
  <c r="L16" i="45"/>
  <c r="L17" i="45"/>
  <c r="L18" i="45"/>
  <c r="L19" i="45"/>
  <c r="L20" i="45"/>
  <c r="L21" i="45"/>
  <c r="E4" i="45"/>
  <c r="E5" i="45"/>
  <c r="D5" i="45"/>
  <c r="F5" i="45"/>
  <c r="E6" i="45"/>
  <c r="E7" i="45"/>
  <c r="E8" i="45"/>
  <c r="E9" i="45"/>
  <c r="D9" i="45"/>
  <c r="F9" i="45"/>
  <c r="E10" i="45"/>
  <c r="E11" i="45"/>
  <c r="E12" i="45"/>
  <c r="E13" i="45"/>
  <c r="E14" i="45"/>
  <c r="E15" i="45"/>
  <c r="E16" i="45"/>
  <c r="E17" i="45"/>
  <c r="E18" i="45"/>
  <c r="E19" i="45"/>
  <c r="E20" i="45"/>
  <c r="AU29" i="13"/>
  <c r="A23" i="25"/>
  <c r="A22" i="25"/>
  <c r="W47" i="13"/>
  <c r="Y46" i="13" s="1"/>
  <c r="T47" i="13"/>
  <c r="U47" i="13"/>
  <c r="V47" i="13"/>
  <c r="X47" i="13"/>
  <c r="A25" i="25"/>
  <c r="A4" i="25"/>
  <c r="A7" i="25"/>
  <c r="A6" i="25"/>
  <c r="A8" i="25"/>
  <c r="A5" i="25"/>
  <c r="A10" i="25"/>
  <c r="A26" i="25"/>
  <c r="A13" i="25"/>
  <c r="A18" i="25"/>
  <c r="A12" i="25"/>
  <c r="A11" i="25"/>
  <c r="A21" i="25"/>
  <c r="A9" i="25"/>
  <c r="A20" i="25"/>
  <c r="A24" i="25"/>
  <c r="A15" i="25"/>
  <c r="A17" i="25"/>
  <c r="A27" i="25"/>
  <c r="A16" i="25"/>
  <c r="A19" i="25"/>
  <c r="A28" i="25"/>
  <c r="S15" i="8"/>
  <c r="A3" i="25"/>
  <c r="AI41" i="13"/>
  <c r="AF41" i="13"/>
  <c r="AG41" i="13"/>
  <c r="AH41" i="13"/>
  <c r="AK40" i="13" s="1"/>
  <c r="AJ41" i="13"/>
  <c r="K21" i="48"/>
  <c r="L21" i="48"/>
  <c r="M21" i="48"/>
  <c r="K20" i="48"/>
  <c r="D20" i="48"/>
  <c r="F20" i="48" s="1"/>
  <c r="E20" i="48"/>
  <c r="R19" i="48"/>
  <c r="S19" i="48"/>
  <c r="T19" i="48"/>
  <c r="K19" i="48"/>
  <c r="L19" i="48"/>
  <c r="M19" i="48"/>
  <c r="D19" i="48"/>
  <c r="F19" i="48" s="1"/>
  <c r="E19" i="48"/>
  <c r="R18" i="48"/>
  <c r="S18" i="48"/>
  <c r="T18" i="48"/>
  <c r="K18" i="48"/>
  <c r="L18" i="48"/>
  <c r="M18" i="48"/>
  <c r="D18" i="48"/>
  <c r="E18" i="48"/>
  <c r="F18" i="48"/>
  <c r="R17" i="48"/>
  <c r="S17" i="48"/>
  <c r="T17" i="48"/>
  <c r="K17" i="48"/>
  <c r="L17" i="48"/>
  <c r="M17" i="48"/>
  <c r="D17" i="48"/>
  <c r="F17" i="48" s="1"/>
  <c r="E17" i="48"/>
  <c r="R16" i="48"/>
  <c r="S16" i="48"/>
  <c r="T16" i="48"/>
  <c r="K16" i="48"/>
  <c r="L16" i="48"/>
  <c r="M16" i="48"/>
  <c r="D16" i="48"/>
  <c r="F16" i="48" s="1"/>
  <c r="E16" i="48"/>
  <c r="R15" i="48"/>
  <c r="S15" i="48"/>
  <c r="T15" i="48"/>
  <c r="K15" i="48"/>
  <c r="L15" i="48"/>
  <c r="M15" i="48"/>
  <c r="D15" i="48"/>
  <c r="F15" i="48" s="1"/>
  <c r="E15" i="48"/>
  <c r="R14" i="48"/>
  <c r="S14" i="48"/>
  <c r="T14" i="48"/>
  <c r="K14" i="48"/>
  <c r="L14" i="48"/>
  <c r="M14" i="48"/>
  <c r="D14" i="48"/>
  <c r="F14" i="48" s="1"/>
  <c r="E14" i="48"/>
  <c r="R13" i="48"/>
  <c r="S13" i="48"/>
  <c r="T13" i="48"/>
  <c r="K13" i="48"/>
  <c r="L13" i="48"/>
  <c r="D13" i="48"/>
  <c r="F13" i="48" s="1"/>
  <c r="E13" i="48"/>
  <c r="R12" i="48"/>
  <c r="S12" i="48"/>
  <c r="K12" i="48"/>
  <c r="L12" i="48"/>
  <c r="M12" i="48"/>
  <c r="D12" i="48"/>
  <c r="F12" i="48" s="1"/>
  <c r="E12" i="48"/>
  <c r="R11" i="48"/>
  <c r="S11" i="48"/>
  <c r="K11" i="48"/>
  <c r="L11" i="48"/>
  <c r="M11" i="48"/>
  <c r="D11" i="48"/>
  <c r="F11" i="48" s="1"/>
  <c r="E11" i="48"/>
  <c r="R10" i="48"/>
  <c r="S10" i="48"/>
  <c r="K10" i="48"/>
  <c r="L10" i="48"/>
  <c r="M10" i="48"/>
  <c r="D10" i="48"/>
  <c r="F10" i="48" s="1"/>
  <c r="E10" i="48"/>
  <c r="R9" i="48"/>
  <c r="S9" i="48"/>
  <c r="K9" i="48"/>
  <c r="L9" i="48"/>
  <c r="M9" i="48"/>
  <c r="D9" i="48"/>
  <c r="F9" i="48" s="1"/>
  <c r="E9" i="48"/>
  <c r="R8" i="48"/>
  <c r="S8" i="48"/>
  <c r="T8" i="48"/>
  <c r="L11" i="47"/>
  <c r="K8" i="48"/>
  <c r="L8" i="48"/>
  <c r="D8" i="48"/>
  <c r="F8" i="48" s="1"/>
  <c r="E8" i="48"/>
  <c r="R7" i="48"/>
  <c r="S7" i="48"/>
  <c r="L10" i="47"/>
  <c r="K7" i="48"/>
  <c r="L7" i="48"/>
  <c r="M7" i="48"/>
  <c r="D7" i="48"/>
  <c r="E7" i="48"/>
  <c r="F7" i="48"/>
  <c r="R6" i="48"/>
  <c r="S6" i="48"/>
  <c r="L8" i="47"/>
  <c r="K6" i="48"/>
  <c r="L6" i="48"/>
  <c r="M6" i="48"/>
  <c r="D6" i="48"/>
  <c r="F6" i="48" s="1"/>
  <c r="E6" i="48"/>
  <c r="R5" i="48"/>
  <c r="S5" i="48"/>
  <c r="L4" i="47"/>
  <c r="K5" i="48"/>
  <c r="L5" i="48"/>
  <c r="M5" i="48"/>
  <c r="D5" i="48"/>
  <c r="F5" i="48" s="1"/>
  <c r="E5" i="48"/>
  <c r="Y4" i="48"/>
  <c r="Z4" i="48"/>
  <c r="AA4" i="48"/>
  <c r="Y5" i="48"/>
  <c r="Z5" i="48"/>
  <c r="AA5" i="48"/>
  <c r="Y6" i="48"/>
  <c r="Z6" i="48"/>
  <c r="AA6" i="48"/>
  <c r="Y7" i="48"/>
  <c r="Z7" i="48"/>
  <c r="AA7" i="48"/>
  <c r="Y8" i="48"/>
  <c r="Z8" i="48"/>
  <c r="AA8" i="48"/>
  <c r="Y9" i="48"/>
  <c r="Z9" i="48"/>
  <c r="AA9" i="48"/>
  <c r="Y10" i="48"/>
  <c r="Z10" i="48"/>
  <c r="AA10" i="48"/>
  <c r="Y11" i="48"/>
  <c r="Z11" i="48"/>
  <c r="AA11" i="48"/>
  <c r="Y12" i="48"/>
  <c r="Z12" i="48"/>
  <c r="AA12" i="48"/>
  <c r="Y13" i="48"/>
  <c r="Z13" i="48"/>
  <c r="AA13" i="48"/>
  <c r="Y14" i="48"/>
  <c r="Z14" i="48"/>
  <c r="AA14" i="48"/>
  <c r="Y15" i="48"/>
  <c r="Z15" i="48"/>
  <c r="AA15" i="48"/>
  <c r="Y16" i="48"/>
  <c r="Z16" i="48"/>
  <c r="AA16" i="48"/>
  <c r="Y17" i="48"/>
  <c r="Z17" i="48"/>
  <c r="AA17" i="48"/>
  <c r="Y18" i="48"/>
  <c r="Z18" i="48"/>
  <c r="AA18" i="48"/>
  <c r="Y19" i="48"/>
  <c r="Z19" i="48"/>
  <c r="AA19" i="48"/>
  <c r="R4" i="48"/>
  <c r="S4" i="48"/>
  <c r="T4" i="48"/>
  <c r="L5" i="47"/>
  <c r="K4" i="48"/>
  <c r="L4" i="48"/>
  <c r="M4" i="48"/>
  <c r="D4" i="48"/>
  <c r="F4" i="48" s="1"/>
  <c r="E4" i="48"/>
  <c r="K21" i="47"/>
  <c r="L21" i="47"/>
  <c r="M21" i="47"/>
  <c r="R20" i="47"/>
  <c r="S20" i="47"/>
  <c r="T20" i="47"/>
  <c r="K20" i="47"/>
  <c r="L20" i="47"/>
  <c r="M20" i="47"/>
  <c r="D20" i="47"/>
  <c r="F20" i="47" s="1"/>
  <c r="E20" i="47"/>
  <c r="R19" i="47"/>
  <c r="S19" i="47"/>
  <c r="T19" i="47"/>
  <c r="K19" i="47"/>
  <c r="L19" i="47"/>
  <c r="M19" i="47"/>
  <c r="D19" i="47"/>
  <c r="F19" i="47" s="1"/>
  <c r="E19" i="47"/>
  <c r="R18" i="47"/>
  <c r="S18" i="47"/>
  <c r="T18" i="47"/>
  <c r="K18" i="47"/>
  <c r="L18" i="47"/>
  <c r="M18" i="47"/>
  <c r="D18" i="47"/>
  <c r="F18" i="47" s="1"/>
  <c r="E18" i="47"/>
  <c r="R17" i="47"/>
  <c r="S17" i="47"/>
  <c r="T17" i="47"/>
  <c r="K17" i="47"/>
  <c r="L17" i="47"/>
  <c r="M17" i="47"/>
  <c r="D17" i="47"/>
  <c r="F17" i="47" s="1"/>
  <c r="E17" i="47"/>
  <c r="R16" i="47"/>
  <c r="S16" i="47"/>
  <c r="T16" i="47"/>
  <c r="K16" i="47"/>
  <c r="L16" i="47"/>
  <c r="M16" i="47"/>
  <c r="D16" i="47"/>
  <c r="F16" i="47" s="1"/>
  <c r="E16" i="47"/>
  <c r="R15" i="47"/>
  <c r="S15" i="47"/>
  <c r="T15" i="47"/>
  <c r="K15" i="47"/>
  <c r="L15" i="47"/>
  <c r="M15" i="47"/>
  <c r="D15" i="47"/>
  <c r="F15" i="47" s="1"/>
  <c r="E15" i="47"/>
  <c r="R14" i="47"/>
  <c r="S14" i="47"/>
  <c r="T14" i="47"/>
  <c r="K14" i="47"/>
  <c r="L14" i="47"/>
  <c r="D14" i="47"/>
  <c r="F14" i="47" s="1"/>
  <c r="E14" i="47"/>
  <c r="R13" i="47"/>
  <c r="S13" i="47"/>
  <c r="T13" i="47"/>
  <c r="K13" i="47"/>
  <c r="L13" i="47"/>
  <c r="M13" i="47"/>
  <c r="D13" i="47"/>
  <c r="F13" i="47" s="1"/>
  <c r="E13" i="47"/>
  <c r="R12" i="47"/>
  <c r="S12" i="47"/>
  <c r="K12" i="47"/>
  <c r="L12" i="47"/>
  <c r="D12" i="47"/>
  <c r="F12" i="47" s="1"/>
  <c r="E12" i="47"/>
  <c r="R11" i="47"/>
  <c r="S11" i="47"/>
  <c r="T11" i="47"/>
  <c r="K11" i="47"/>
  <c r="M11" i="47"/>
  <c r="D11" i="47"/>
  <c r="F11" i="47" s="1"/>
  <c r="E11" i="47"/>
  <c r="S10" i="47"/>
  <c r="T10" i="47"/>
  <c r="L13" i="46"/>
  <c r="K10" i="47"/>
  <c r="D10" i="47"/>
  <c r="F10" i="47" s="1"/>
  <c r="E10" i="47"/>
  <c r="R9" i="47"/>
  <c r="S9" i="47"/>
  <c r="T9" i="47"/>
  <c r="L11" i="46"/>
  <c r="M11" i="46"/>
  <c r="K9" i="47"/>
  <c r="L9" i="47"/>
  <c r="D9" i="47"/>
  <c r="F9" i="47" s="1"/>
  <c r="E9" i="47"/>
  <c r="R8" i="47"/>
  <c r="S8" i="47"/>
  <c r="T8" i="47"/>
  <c r="L10" i="46"/>
  <c r="K8" i="47"/>
  <c r="M8" i="47"/>
  <c r="D8" i="47"/>
  <c r="F8" i="47" s="1"/>
  <c r="E8" i="47"/>
  <c r="R7" i="47"/>
  <c r="S7" i="47"/>
  <c r="T7" i="47"/>
  <c r="K7" i="47"/>
  <c r="L7" i="47"/>
  <c r="D7" i="47"/>
  <c r="F7" i="47" s="1"/>
  <c r="E7" i="47"/>
  <c r="S7" i="46"/>
  <c r="R6" i="47"/>
  <c r="S6" i="47"/>
  <c r="T6" i="47"/>
  <c r="L7" i="46"/>
  <c r="K6" i="47"/>
  <c r="L6" i="47"/>
  <c r="M6" i="47"/>
  <c r="D6" i="47"/>
  <c r="F6" i="47" s="1"/>
  <c r="E6" i="47"/>
  <c r="S6" i="46"/>
  <c r="R5" i="47"/>
  <c r="S5" i="47"/>
  <c r="T5" i="47"/>
  <c r="L6" i="46"/>
  <c r="K5" i="47"/>
  <c r="M5" i="47"/>
  <c r="D5" i="47"/>
  <c r="F5" i="47" s="1"/>
  <c r="E5" i="47"/>
  <c r="Y4" i="47"/>
  <c r="Z4" i="47"/>
  <c r="AA4" i="47"/>
  <c r="Y5" i="47"/>
  <c r="Z5" i="47"/>
  <c r="Y6" i="47"/>
  <c r="Z6" i="47"/>
  <c r="AA6" i="47"/>
  <c r="Y7" i="47"/>
  <c r="Z7" i="47"/>
  <c r="AA7" i="47"/>
  <c r="Y8" i="47"/>
  <c r="Z8" i="47"/>
  <c r="AA8" i="47"/>
  <c r="Y9" i="47"/>
  <c r="Z9" i="47"/>
  <c r="AA9" i="47"/>
  <c r="Y10" i="47"/>
  <c r="Z10" i="47"/>
  <c r="AA10" i="47"/>
  <c r="Y11" i="47"/>
  <c r="Z11" i="47"/>
  <c r="AA11" i="47"/>
  <c r="Y12" i="47"/>
  <c r="Z12" i="47"/>
  <c r="AA12" i="47"/>
  <c r="Y13" i="47"/>
  <c r="Z13" i="47"/>
  <c r="AA13" i="47"/>
  <c r="Y14" i="47"/>
  <c r="Z14" i="47"/>
  <c r="AA14" i="47"/>
  <c r="Y15" i="47"/>
  <c r="Z15" i="47"/>
  <c r="AA15" i="47"/>
  <c r="Y16" i="47"/>
  <c r="Z16" i="47"/>
  <c r="AA16" i="47"/>
  <c r="Y17" i="47"/>
  <c r="Z17" i="47"/>
  <c r="AA17" i="47"/>
  <c r="Y18" i="47"/>
  <c r="Z18" i="47"/>
  <c r="AA18" i="47"/>
  <c r="Y19" i="47"/>
  <c r="Z19" i="47"/>
  <c r="AA19" i="47"/>
  <c r="S5" i="46"/>
  <c r="R4" i="47"/>
  <c r="S4" i="47"/>
  <c r="T4" i="47"/>
  <c r="L5" i="46"/>
  <c r="K4" i="47"/>
  <c r="D4" i="47"/>
  <c r="F4" i="47" s="1"/>
  <c r="E4" i="47"/>
  <c r="S19" i="46"/>
  <c r="T19" i="46"/>
  <c r="D19" i="46"/>
  <c r="E19" i="46"/>
  <c r="F19" i="46"/>
  <c r="S18" i="46"/>
  <c r="T18" i="46"/>
  <c r="D18" i="46"/>
  <c r="E18" i="46"/>
  <c r="S17" i="46"/>
  <c r="T17" i="46"/>
  <c r="L17" i="46"/>
  <c r="M17" i="46"/>
  <c r="D17" i="46"/>
  <c r="E17" i="46"/>
  <c r="F17" i="46"/>
  <c r="S16" i="46"/>
  <c r="T16" i="46"/>
  <c r="D16" i="46"/>
  <c r="E16" i="46"/>
  <c r="F16" i="46"/>
  <c r="S15" i="46"/>
  <c r="T15" i="46"/>
  <c r="D15" i="46"/>
  <c r="F15" i="46" s="1"/>
  <c r="E15" i="46"/>
  <c r="S14" i="46"/>
  <c r="L14" i="46"/>
  <c r="M14" i="46"/>
  <c r="D14" i="46"/>
  <c r="S13" i="46"/>
  <c r="T13" i="46"/>
  <c r="M13" i="46"/>
  <c r="D13" i="46"/>
  <c r="E13" i="46"/>
  <c r="F13" i="46" s="1"/>
  <c r="D12" i="46"/>
  <c r="F12" i="46" s="1"/>
  <c r="E12" i="46"/>
  <c r="D11" i="46"/>
  <c r="E11" i="46"/>
  <c r="D10" i="46"/>
  <c r="E10" i="46"/>
  <c r="S9" i="46"/>
  <c r="T9" i="46"/>
  <c r="L9" i="46"/>
  <c r="M9" i="46"/>
  <c r="D9" i="46"/>
  <c r="E9" i="46"/>
  <c r="D8" i="46"/>
  <c r="M7" i="46"/>
  <c r="D7" i="46"/>
  <c r="E7" i="46"/>
  <c r="F7" i="46"/>
  <c r="T6" i="46"/>
  <c r="M6" i="46"/>
  <c r="D6" i="46"/>
  <c r="E6" i="46"/>
  <c r="F6" i="46" s="1"/>
  <c r="T5" i="46"/>
  <c r="M5" i="46"/>
  <c r="D5" i="46"/>
  <c r="E5" i="46"/>
  <c r="S4" i="46"/>
  <c r="D4" i="46"/>
  <c r="AE19" i="46"/>
  <c r="AE18" i="46"/>
  <c r="AF18" i="46"/>
  <c r="AG18" i="46"/>
  <c r="AE17" i="46"/>
  <c r="AE16" i="46"/>
  <c r="AE15" i="46"/>
  <c r="AE14" i="46"/>
  <c r="AE13" i="46"/>
  <c r="AE12" i="46"/>
  <c r="AE11" i="46"/>
  <c r="AE10" i="46"/>
  <c r="AF10" i="46"/>
  <c r="AG10" i="46"/>
  <c r="AE9" i="46"/>
  <c r="AE8" i="46"/>
  <c r="AE7" i="46"/>
  <c r="AF7" i="46"/>
  <c r="AG7" i="46"/>
  <c r="AE6" i="46"/>
  <c r="AF6" i="46"/>
  <c r="AG6" i="46"/>
  <c r="AE5" i="46"/>
  <c r="AE4" i="46"/>
  <c r="L20" i="48"/>
  <c r="M20" i="48"/>
  <c r="AF19" i="46"/>
  <c r="AG19" i="46"/>
  <c r="L19" i="46"/>
  <c r="M19" i="46"/>
  <c r="L18" i="46"/>
  <c r="AF17" i="46"/>
  <c r="AG17" i="46"/>
  <c r="AF16" i="46"/>
  <c r="AG16" i="46"/>
  <c r="AF15" i="46"/>
  <c r="AG15" i="46"/>
  <c r="L15" i="46"/>
  <c r="AF14" i="46"/>
  <c r="AG14" i="46"/>
  <c r="E14" i="46"/>
  <c r="AF13" i="46"/>
  <c r="AG13" i="46"/>
  <c r="AF12" i="46"/>
  <c r="L12" i="46"/>
  <c r="AF11" i="46"/>
  <c r="AG11" i="46"/>
  <c r="S10" i="46"/>
  <c r="T10" i="46"/>
  <c r="AF9" i="46"/>
  <c r="AG9" i="46"/>
  <c r="AF8" i="46"/>
  <c r="E8" i="46"/>
  <c r="AF5" i="46"/>
  <c r="AG5" i="46"/>
  <c r="AF4" i="46"/>
  <c r="L4" i="46"/>
  <c r="E4" i="46"/>
  <c r="K21" i="45"/>
  <c r="K20" i="45"/>
  <c r="M20" i="45"/>
  <c r="D20" i="45"/>
  <c r="F20" i="45"/>
  <c r="Y19" i="45"/>
  <c r="R19" i="45"/>
  <c r="K19" i="45"/>
  <c r="D19" i="45"/>
  <c r="F19" i="45"/>
  <c r="Y18" i="45"/>
  <c r="R18" i="45"/>
  <c r="T18" i="45"/>
  <c r="K18" i="45"/>
  <c r="D18" i="45"/>
  <c r="F18" i="45"/>
  <c r="Y17" i="45"/>
  <c r="R17" i="45"/>
  <c r="K17" i="45"/>
  <c r="D17" i="45"/>
  <c r="F17" i="45"/>
  <c r="Y16" i="45"/>
  <c r="R16" i="45"/>
  <c r="K16" i="45"/>
  <c r="D16" i="45"/>
  <c r="Y15" i="45"/>
  <c r="AA15" i="45"/>
  <c r="R15" i="45"/>
  <c r="K15" i="45"/>
  <c r="D15" i="45"/>
  <c r="Y14" i="45"/>
  <c r="K14" i="45"/>
  <c r="D14" i="45"/>
  <c r="Y13" i="45"/>
  <c r="R13" i="45"/>
  <c r="K13" i="45"/>
  <c r="M13" i="45"/>
  <c r="D13" i="45"/>
  <c r="Y12" i="45"/>
  <c r="R12" i="45"/>
  <c r="T12" i="45"/>
  <c r="K12" i="45"/>
  <c r="M12" i="45"/>
  <c r="D12" i="45"/>
  <c r="F12" i="45"/>
  <c r="R11" i="45"/>
  <c r="K11" i="45"/>
  <c r="D11" i="45"/>
  <c r="F11" i="45"/>
  <c r="Y10" i="45"/>
  <c r="R10" i="45"/>
  <c r="K10" i="45"/>
  <c r="M10" i="45"/>
  <c r="D10" i="45"/>
  <c r="F10" i="45"/>
  <c r="Y9" i="45"/>
  <c r="AA9" i="45"/>
  <c r="R9" i="45"/>
  <c r="T9" i="45"/>
  <c r="K9" i="45"/>
  <c r="M9" i="45"/>
  <c r="R8" i="45"/>
  <c r="T8" i="45"/>
  <c r="K8" i="45"/>
  <c r="D8" i="45"/>
  <c r="K7" i="45"/>
  <c r="D7" i="45"/>
  <c r="Y6" i="45"/>
  <c r="AA6" i="45"/>
  <c r="R6" i="45"/>
  <c r="K6" i="45"/>
  <c r="D6" i="45"/>
  <c r="Y5" i="45"/>
  <c r="AA5" i="45"/>
  <c r="R5" i="45"/>
  <c r="T5" i="45"/>
  <c r="K5" i="45"/>
  <c r="Y4" i="45"/>
  <c r="R4" i="45"/>
  <c r="K4" i="45"/>
  <c r="M4" i="45"/>
  <c r="D4" i="45"/>
  <c r="T16" i="45"/>
  <c r="T19" i="45"/>
  <c r="F13" i="45"/>
  <c r="F14" i="45"/>
  <c r="F16" i="45"/>
  <c r="M21" i="45"/>
  <c r="M19" i="45"/>
  <c r="AA17" i="45"/>
  <c r="AA16" i="45"/>
  <c r="M15" i="45"/>
  <c r="AA14" i="45"/>
  <c r="M14" i="45"/>
  <c r="AA10" i="45"/>
  <c r="M8" i="45"/>
  <c r="F8" i="45"/>
  <c r="F7" i="45"/>
  <c r="M6" i="45"/>
  <c r="M5" i="45"/>
  <c r="M7" i="45"/>
  <c r="M11" i="45"/>
  <c r="M16" i="45"/>
  <c r="M17" i="45"/>
  <c r="M18" i="45"/>
  <c r="F15" i="45"/>
  <c r="M18" i="46"/>
  <c r="F6" i="45"/>
  <c r="AA18" i="45"/>
  <c r="AG4" i="46"/>
  <c r="AG12" i="46"/>
  <c r="AG8" i="46"/>
  <c r="AA13" i="45"/>
  <c r="AA12" i="45"/>
  <c r="AA19" i="45"/>
  <c r="AA15" i="46"/>
  <c r="S16" i="8"/>
  <c r="A7" i="13"/>
  <c r="A37" i="13"/>
  <c r="A25" i="13"/>
  <c r="A19" i="13"/>
  <c r="A49" i="13"/>
  <c r="A31" i="13"/>
  <c r="A43" i="13"/>
  <c r="A13" i="13"/>
  <c r="S17" i="8"/>
  <c r="S18" i="8"/>
  <c r="S19" i="8"/>
  <c r="S20" i="8"/>
  <c r="S21" i="8"/>
  <c r="S22" i="8"/>
  <c r="A15" i="8"/>
  <c r="A16" i="8"/>
  <c r="L26" i="13"/>
  <c r="H26" i="13"/>
  <c r="I26" i="13"/>
  <c r="J26" i="13"/>
  <c r="M25" i="13"/>
  <c r="W32" i="13"/>
  <c r="T32" i="13"/>
  <c r="U32" i="13"/>
  <c r="V32" i="13"/>
  <c r="X32" i="13"/>
  <c r="L47" i="13"/>
  <c r="K47" i="13"/>
  <c r="J47" i="13"/>
  <c r="H47" i="13"/>
  <c r="I47" i="13"/>
  <c r="M48" i="13"/>
  <c r="L41" i="13"/>
  <c r="K41" i="13"/>
  <c r="H41" i="13"/>
  <c r="I41" i="13"/>
  <c r="J41" i="13"/>
  <c r="L35" i="13"/>
  <c r="K35" i="13"/>
  <c r="H35" i="13"/>
  <c r="I35" i="13"/>
  <c r="J35" i="13"/>
  <c r="M36" i="13"/>
  <c r="L29" i="13"/>
  <c r="K29" i="13"/>
  <c r="H29" i="13"/>
  <c r="I29" i="13"/>
  <c r="J29" i="13"/>
  <c r="L23" i="13"/>
  <c r="K23" i="13"/>
  <c r="H23" i="13"/>
  <c r="I23" i="13"/>
  <c r="J23" i="13"/>
  <c r="M24" i="13"/>
  <c r="L17" i="13"/>
  <c r="K17" i="13"/>
  <c r="J17" i="13"/>
  <c r="H17" i="13"/>
  <c r="I17" i="13"/>
  <c r="L11" i="13"/>
  <c r="K11" i="13"/>
  <c r="J11" i="13"/>
  <c r="H11" i="13"/>
  <c r="I11" i="13"/>
  <c r="M12" i="13"/>
  <c r="A12" i="13"/>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C12" i="13"/>
  <c r="B12" i="13" s="1"/>
  <c r="N12" i="13" s="1"/>
  <c r="J14" i="13"/>
  <c r="M13" i="13" s="1"/>
  <c r="H14" i="13"/>
  <c r="I14" i="13"/>
  <c r="K14" i="13"/>
  <c r="L14" i="13"/>
  <c r="G5" i="13"/>
  <c r="J50" i="13"/>
  <c r="K50" i="13"/>
  <c r="M49" i="13"/>
  <c r="L50" i="13"/>
  <c r="L44" i="13"/>
  <c r="K44" i="13"/>
  <c r="J44" i="13"/>
  <c r="H44" i="13"/>
  <c r="I44" i="13"/>
  <c r="L38" i="13"/>
  <c r="K38" i="13"/>
  <c r="H38" i="13"/>
  <c r="I38" i="13"/>
  <c r="J38" i="13"/>
  <c r="M37" i="13"/>
  <c r="L32" i="13"/>
  <c r="K32" i="13"/>
  <c r="H32" i="13"/>
  <c r="I32" i="13"/>
  <c r="J32" i="13"/>
  <c r="L20" i="13"/>
  <c r="K20" i="13"/>
  <c r="J20" i="13"/>
  <c r="H20" i="13"/>
  <c r="I20" i="13"/>
  <c r="M19" i="13"/>
  <c r="L8" i="13"/>
  <c r="K8" i="13"/>
  <c r="H8" i="13"/>
  <c r="I8" i="13"/>
  <c r="J8" i="13"/>
  <c r="M7" i="13"/>
  <c r="L5" i="13"/>
  <c r="K5" i="13"/>
  <c r="J5" i="13"/>
  <c r="H5" i="13"/>
  <c r="I5" i="13"/>
  <c r="M6" i="13"/>
  <c r="AI17" i="13"/>
  <c r="AF17" i="13"/>
  <c r="AG17" i="13"/>
  <c r="AH17" i="13"/>
  <c r="AJ17" i="13"/>
  <c r="W35" i="13"/>
  <c r="T35" i="13"/>
  <c r="U35" i="13"/>
  <c r="V35" i="13"/>
  <c r="X35" i="13"/>
  <c r="AI14" i="13"/>
  <c r="AF14" i="13"/>
  <c r="AG14" i="13"/>
  <c r="AH14" i="13"/>
  <c r="AK15" i="13" s="1"/>
  <c r="AJ14" i="13"/>
  <c r="AI38" i="13"/>
  <c r="AF38" i="13"/>
  <c r="AG38" i="13"/>
  <c r="AH38" i="13"/>
  <c r="AJ38" i="13"/>
  <c r="W44" i="13"/>
  <c r="T44" i="13"/>
  <c r="U44" i="13"/>
  <c r="V44" i="13"/>
  <c r="X44" i="13"/>
  <c r="Y45" i="13"/>
  <c r="W23" i="13"/>
  <c r="T23" i="13"/>
  <c r="U23" i="13"/>
  <c r="V23" i="13"/>
  <c r="Y22" i="13" s="1"/>
  <c r="X23" i="13"/>
  <c r="W20" i="13"/>
  <c r="T20" i="13"/>
  <c r="U20" i="13"/>
  <c r="V20" i="13"/>
  <c r="X20" i="13"/>
  <c r="W11" i="13"/>
  <c r="T11" i="13"/>
  <c r="U11" i="13"/>
  <c r="V11" i="13"/>
  <c r="X11" i="13"/>
  <c r="V8" i="13"/>
  <c r="Y9" i="13" s="1"/>
  <c r="T8" i="13"/>
  <c r="U8" i="13"/>
  <c r="W8" i="13"/>
  <c r="X8" i="13"/>
  <c r="AV29" i="13"/>
  <c r="AR29" i="13"/>
  <c r="AS29" i="13"/>
  <c r="AT29" i="13"/>
  <c r="AR26" i="13"/>
  <c r="AS26" i="13"/>
  <c r="AT26" i="13"/>
  <c r="AU26" i="13"/>
  <c r="AV26" i="13"/>
  <c r="G5" i="16"/>
  <c r="AF11" i="16"/>
  <c r="AG11" i="16"/>
  <c r="AH11" i="16"/>
  <c r="AI11" i="16"/>
  <c r="AJ11" i="16"/>
  <c r="AK12" i="16"/>
  <c r="AF14" i="16"/>
  <c r="AG14" i="16"/>
  <c r="AH14" i="16"/>
  <c r="AI14" i="16"/>
  <c r="AJ14" i="16"/>
  <c r="AK13" i="16"/>
  <c r="AM20" i="16"/>
  <c r="AL20" i="16" s="1"/>
  <c r="AX20" i="16" s="1"/>
  <c r="AR243" i="16"/>
  <c r="AS243" i="16"/>
  <c r="AT243" i="16"/>
  <c r="AU243" i="16"/>
  <c r="AV243" i="16"/>
  <c r="AW244" i="16"/>
  <c r="AR246" i="16"/>
  <c r="AS246" i="16"/>
  <c r="AT246" i="16"/>
  <c r="AU246" i="16"/>
  <c r="AV246" i="16"/>
  <c r="AW245" i="16"/>
  <c r="AR147" i="16"/>
  <c r="AS147" i="16"/>
  <c r="AT147" i="16"/>
  <c r="AU147" i="16"/>
  <c r="AV147" i="16"/>
  <c r="AW148" i="16"/>
  <c r="AR150" i="16"/>
  <c r="AS150" i="16"/>
  <c r="AT150" i="16"/>
  <c r="AU150" i="16"/>
  <c r="AV150" i="16"/>
  <c r="AW149" i="16"/>
  <c r="H133" i="16"/>
  <c r="I133" i="16"/>
  <c r="J133" i="16"/>
  <c r="K133" i="16"/>
  <c r="L133" i="16"/>
  <c r="H136" i="16"/>
  <c r="I136" i="16"/>
  <c r="J136" i="16"/>
  <c r="K136" i="16"/>
  <c r="L136" i="16"/>
  <c r="H137" i="16"/>
  <c r="I137" i="16"/>
  <c r="J137" i="16"/>
  <c r="K137" i="16"/>
  <c r="L137" i="16"/>
  <c r="M138" i="16"/>
  <c r="H140" i="16"/>
  <c r="I140" i="16"/>
  <c r="J140" i="16"/>
  <c r="K140" i="16"/>
  <c r="L140" i="16"/>
  <c r="M139" i="16"/>
  <c r="T135" i="16"/>
  <c r="U135" i="16"/>
  <c r="V135" i="16"/>
  <c r="W135" i="16"/>
  <c r="X135" i="16"/>
  <c r="Y136" i="16"/>
  <c r="T138" i="16"/>
  <c r="U138" i="16"/>
  <c r="V138" i="16"/>
  <c r="W138" i="16"/>
  <c r="X138" i="16"/>
  <c r="Y137" i="16"/>
  <c r="AF139" i="16"/>
  <c r="AG139" i="16"/>
  <c r="AH139" i="16"/>
  <c r="AI139" i="16"/>
  <c r="AJ139" i="16"/>
  <c r="AK140" i="16"/>
  <c r="AF142" i="16"/>
  <c r="AG142" i="16"/>
  <c r="AH142" i="16"/>
  <c r="AI142" i="16"/>
  <c r="AJ142" i="16"/>
  <c r="AK141" i="16"/>
  <c r="BD163" i="16"/>
  <c r="BE163" i="16"/>
  <c r="BF163" i="16"/>
  <c r="BG163" i="16"/>
  <c r="BH163" i="16"/>
  <c r="BI164" i="16"/>
  <c r="BD166" i="16"/>
  <c r="BE166" i="16"/>
  <c r="BF166" i="16"/>
  <c r="BG166" i="16"/>
  <c r="BH166" i="16"/>
  <c r="BI165" i="16"/>
  <c r="BP195" i="16"/>
  <c r="BQ195" i="16"/>
  <c r="BR195" i="16"/>
  <c r="BS195" i="16"/>
  <c r="BT195" i="16"/>
  <c r="BP198" i="16"/>
  <c r="BQ198" i="16"/>
  <c r="BR198" i="16"/>
  <c r="BS198" i="16"/>
  <c r="BT198" i="16"/>
  <c r="H5" i="16"/>
  <c r="I5" i="16"/>
  <c r="J5" i="16"/>
  <c r="K5" i="16"/>
  <c r="L5" i="16"/>
  <c r="H8" i="16"/>
  <c r="I8" i="16"/>
  <c r="J8" i="16"/>
  <c r="K8" i="16"/>
  <c r="L8" i="16"/>
  <c r="M7" i="16"/>
  <c r="H9" i="16"/>
  <c r="I9" i="16"/>
  <c r="J9" i="16"/>
  <c r="K9" i="16"/>
  <c r="L9" i="16"/>
  <c r="M10" i="16"/>
  <c r="H12" i="16"/>
  <c r="I12" i="16"/>
  <c r="J12" i="16"/>
  <c r="K12" i="16"/>
  <c r="L12" i="16"/>
  <c r="M11" i="16"/>
  <c r="T7" i="16"/>
  <c r="U7" i="16"/>
  <c r="V7" i="16"/>
  <c r="W7" i="16"/>
  <c r="X7" i="16"/>
  <c r="Y8" i="16"/>
  <c r="T10" i="16"/>
  <c r="U10" i="16"/>
  <c r="V10" i="16"/>
  <c r="W10" i="16"/>
  <c r="X10" i="16"/>
  <c r="AR19" i="16"/>
  <c r="AS19" i="16"/>
  <c r="AT19" i="16"/>
  <c r="AU19" i="16"/>
  <c r="AV19" i="16"/>
  <c r="AW20" i="16"/>
  <c r="AR22" i="16"/>
  <c r="AS22" i="16"/>
  <c r="AT22" i="16"/>
  <c r="AU22" i="16"/>
  <c r="AV22" i="16"/>
  <c r="AW21" i="16"/>
  <c r="BD35" i="16"/>
  <c r="BE35" i="16"/>
  <c r="BF35" i="16"/>
  <c r="BG35" i="16"/>
  <c r="BH35" i="16"/>
  <c r="BI36" i="16"/>
  <c r="BD38" i="16"/>
  <c r="BE38" i="16"/>
  <c r="BF38" i="16"/>
  <c r="BG38" i="16"/>
  <c r="BH38" i="16"/>
  <c r="BI37" i="16"/>
  <c r="BP67" i="16"/>
  <c r="BQ67" i="16"/>
  <c r="BR67" i="16"/>
  <c r="BS67" i="16"/>
  <c r="BT67" i="16"/>
  <c r="BP70" i="16"/>
  <c r="BQ70" i="16"/>
  <c r="BR70" i="16"/>
  <c r="BS70" i="16"/>
  <c r="BT70" i="16"/>
  <c r="BU69" i="16"/>
  <c r="CB131" i="16"/>
  <c r="CC131" i="16"/>
  <c r="CD131" i="16"/>
  <c r="CE131" i="16"/>
  <c r="CF131" i="16"/>
  <c r="CB134" i="16"/>
  <c r="CC134" i="16"/>
  <c r="CD134" i="16"/>
  <c r="CE134" i="16"/>
  <c r="CF134" i="16"/>
  <c r="H197" i="16"/>
  <c r="I197" i="16"/>
  <c r="J197" i="16"/>
  <c r="K197" i="16"/>
  <c r="L197" i="16"/>
  <c r="M198" i="16"/>
  <c r="H200" i="16"/>
  <c r="I200" i="16"/>
  <c r="J200" i="16"/>
  <c r="K200" i="16"/>
  <c r="L200" i="16"/>
  <c r="M199" i="16"/>
  <c r="H201" i="16"/>
  <c r="I201" i="16"/>
  <c r="J201" i="16"/>
  <c r="K201" i="16"/>
  <c r="L201" i="16"/>
  <c r="M202" i="16"/>
  <c r="H204" i="16"/>
  <c r="I204" i="16"/>
  <c r="J204" i="16"/>
  <c r="K204" i="16"/>
  <c r="L204" i="16"/>
  <c r="M203" i="16"/>
  <c r="T199" i="16"/>
  <c r="U199" i="16"/>
  <c r="V199" i="16"/>
  <c r="W199" i="16"/>
  <c r="X199" i="16"/>
  <c r="Y200" i="16"/>
  <c r="T202" i="16"/>
  <c r="U202" i="16"/>
  <c r="V202" i="16"/>
  <c r="W202" i="16"/>
  <c r="X202" i="16"/>
  <c r="Y201" i="16"/>
  <c r="AF203" i="16"/>
  <c r="AG203" i="16"/>
  <c r="AH203" i="16"/>
  <c r="AI203" i="16"/>
  <c r="AJ203" i="16"/>
  <c r="AF206" i="16"/>
  <c r="AG206" i="16"/>
  <c r="AH206" i="16"/>
  <c r="AI206" i="16"/>
  <c r="AJ206" i="16"/>
  <c r="AR211" i="16"/>
  <c r="AS211" i="16"/>
  <c r="AT211" i="16"/>
  <c r="AU211" i="16"/>
  <c r="AV211" i="16"/>
  <c r="AW212" i="16"/>
  <c r="AR214" i="16"/>
  <c r="AS214" i="16"/>
  <c r="AT214" i="16"/>
  <c r="AU214" i="16"/>
  <c r="AV214" i="16"/>
  <c r="AW213" i="16"/>
  <c r="BD227" i="16"/>
  <c r="BE227" i="16"/>
  <c r="BF227" i="16"/>
  <c r="BG227" i="16"/>
  <c r="BH227" i="16"/>
  <c r="BI228" i="16"/>
  <c r="BD230" i="16"/>
  <c r="BE230" i="16"/>
  <c r="BF230" i="16"/>
  <c r="BG230" i="16"/>
  <c r="BH230" i="16"/>
  <c r="H69" i="16"/>
  <c r="I69" i="16"/>
  <c r="J69" i="16"/>
  <c r="K69" i="16"/>
  <c r="L69" i="16"/>
  <c r="M70" i="16"/>
  <c r="H72" i="16"/>
  <c r="I72" i="16"/>
  <c r="J72" i="16"/>
  <c r="K72" i="16"/>
  <c r="L72" i="16"/>
  <c r="M71" i="16"/>
  <c r="H73" i="16"/>
  <c r="I73" i="16"/>
  <c r="J73" i="16"/>
  <c r="K73" i="16"/>
  <c r="L73" i="16"/>
  <c r="M74" i="16"/>
  <c r="H76" i="16"/>
  <c r="I76" i="16"/>
  <c r="J76" i="16"/>
  <c r="K76" i="16"/>
  <c r="L76" i="16"/>
  <c r="M75" i="16"/>
  <c r="T71" i="16"/>
  <c r="U71" i="16"/>
  <c r="V71" i="16"/>
  <c r="W71" i="16"/>
  <c r="X71" i="16"/>
  <c r="Y72" i="16"/>
  <c r="T74" i="16"/>
  <c r="U74" i="16"/>
  <c r="V74" i="16"/>
  <c r="W74" i="16"/>
  <c r="X74" i="16"/>
  <c r="Y73" i="16"/>
  <c r="AF75" i="16"/>
  <c r="AG75" i="16"/>
  <c r="AH75" i="16"/>
  <c r="AI75" i="16"/>
  <c r="AJ75" i="16"/>
  <c r="AF78" i="16"/>
  <c r="AG78" i="16"/>
  <c r="AH78" i="16"/>
  <c r="AI78" i="16"/>
  <c r="AJ78" i="16"/>
  <c r="AK77" i="16"/>
  <c r="AR83" i="16"/>
  <c r="AS83" i="16"/>
  <c r="AT83" i="16"/>
  <c r="AU83" i="16"/>
  <c r="AV83" i="16"/>
  <c r="AW84" i="16"/>
  <c r="AR86" i="16"/>
  <c r="AS86" i="16"/>
  <c r="AT86" i="16"/>
  <c r="AU86" i="16"/>
  <c r="AV86" i="16"/>
  <c r="AW85" i="16"/>
  <c r="BD99" i="16"/>
  <c r="BE99" i="16"/>
  <c r="BF99" i="16"/>
  <c r="BG99" i="16"/>
  <c r="BH99" i="16"/>
  <c r="BD102" i="16"/>
  <c r="BE102" i="16"/>
  <c r="BF102" i="16"/>
  <c r="BG102" i="16"/>
  <c r="BH102" i="16"/>
  <c r="A259" i="16"/>
  <c r="A258" i="16"/>
  <c r="A255" i="16"/>
  <c r="A254" i="16"/>
  <c r="A251" i="16"/>
  <c r="A250" i="16"/>
  <c r="A247" i="16"/>
  <c r="A246" i="16"/>
  <c r="A243" i="16"/>
  <c r="A242" i="16"/>
  <c r="A239" i="16"/>
  <c r="A238" i="16"/>
  <c r="A235" i="16"/>
  <c r="A234" i="16"/>
  <c r="A231" i="16"/>
  <c r="A230" i="16"/>
  <c r="A227" i="16"/>
  <c r="A226" i="16"/>
  <c r="A223" i="16"/>
  <c r="A222" i="16"/>
  <c r="A219" i="16"/>
  <c r="A218" i="16"/>
  <c r="A215" i="16"/>
  <c r="A214" i="16"/>
  <c r="A211" i="16"/>
  <c r="A210" i="16"/>
  <c r="A207" i="16"/>
  <c r="A206" i="16"/>
  <c r="A203" i="16"/>
  <c r="A202" i="16"/>
  <c r="A199" i="16"/>
  <c r="A198" i="16"/>
  <c r="A195" i="16"/>
  <c r="A194" i="16"/>
  <c r="A191" i="16"/>
  <c r="A190" i="16"/>
  <c r="A187" i="16"/>
  <c r="A186" i="16"/>
  <c r="A183" i="16"/>
  <c r="A182" i="16"/>
  <c r="A179" i="16"/>
  <c r="A178" i="16"/>
  <c r="A175" i="16"/>
  <c r="A174" i="16"/>
  <c r="A171" i="16"/>
  <c r="A170" i="16"/>
  <c r="A167" i="16"/>
  <c r="A166" i="16"/>
  <c r="A163" i="16"/>
  <c r="A162" i="16"/>
  <c r="A159" i="16"/>
  <c r="A158" i="16"/>
  <c r="A155" i="16"/>
  <c r="A154" i="16"/>
  <c r="A151" i="16"/>
  <c r="A150" i="16"/>
  <c r="A147" i="16"/>
  <c r="A146" i="16"/>
  <c r="A143" i="16"/>
  <c r="A142" i="16"/>
  <c r="A139" i="16"/>
  <c r="A138" i="16"/>
  <c r="A135" i="16"/>
  <c r="A134" i="16"/>
  <c r="A131" i="16"/>
  <c r="A130" i="16"/>
  <c r="A127" i="16"/>
  <c r="A126" i="16"/>
  <c r="A123" i="16"/>
  <c r="A122" i="16"/>
  <c r="A119" i="16"/>
  <c r="A118" i="16"/>
  <c r="A115" i="16"/>
  <c r="A114" i="16"/>
  <c r="A111" i="16"/>
  <c r="A110" i="16"/>
  <c r="A107" i="16"/>
  <c r="A106" i="16"/>
  <c r="A103" i="16"/>
  <c r="A102" i="16"/>
  <c r="A99" i="16"/>
  <c r="A98" i="16"/>
  <c r="A95" i="16"/>
  <c r="A94" i="16"/>
  <c r="A91" i="16"/>
  <c r="A90" i="16"/>
  <c r="A87" i="16"/>
  <c r="A86" i="16"/>
  <c r="A83" i="16"/>
  <c r="A82" i="16"/>
  <c r="A79" i="16"/>
  <c r="A78" i="16"/>
  <c r="A75" i="16"/>
  <c r="A74" i="16"/>
  <c r="A71" i="16"/>
  <c r="A70" i="16"/>
  <c r="A67" i="16"/>
  <c r="A66" i="16"/>
  <c r="A63" i="16"/>
  <c r="A62" i="16"/>
  <c r="A59" i="16"/>
  <c r="A58" i="16"/>
  <c r="A55" i="16"/>
  <c r="A54" i="16"/>
  <c r="A51" i="16"/>
  <c r="A50" i="16"/>
  <c r="A47" i="16"/>
  <c r="A46" i="16"/>
  <c r="A43" i="16"/>
  <c r="A42" i="16"/>
  <c r="A39" i="16"/>
  <c r="A38" i="16"/>
  <c r="A35" i="16"/>
  <c r="A34" i="16"/>
  <c r="A31" i="16"/>
  <c r="A30" i="16"/>
  <c r="A27" i="16"/>
  <c r="A26" i="16"/>
  <c r="A23" i="16"/>
  <c r="A22" i="16"/>
  <c r="A19" i="16"/>
  <c r="A18" i="16"/>
  <c r="A15" i="16"/>
  <c r="A14" i="16"/>
  <c r="A11" i="16"/>
  <c r="A10" i="16"/>
  <c r="A7" i="16"/>
  <c r="A6" i="16"/>
  <c r="M259" i="16"/>
  <c r="X258" i="16"/>
  <c r="W258" i="16"/>
  <c r="V258" i="16"/>
  <c r="U258" i="16"/>
  <c r="T258" i="16"/>
  <c r="Y257" i="16"/>
  <c r="H257" i="16"/>
  <c r="I257" i="16"/>
  <c r="J257" i="16"/>
  <c r="K257" i="16"/>
  <c r="L257" i="16"/>
  <c r="M258" i="16"/>
  <c r="H253" i="16"/>
  <c r="I253" i="16"/>
  <c r="J253" i="16"/>
  <c r="K253" i="16"/>
  <c r="L253" i="16"/>
  <c r="M254" i="16"/>
  <c r="H256" i="16"/>
  <c r="I256" i="16"/>
  <c r="J256" i="16"/>
  <c r="K256" i="16"/>
  <c r="L256" i="16"/>
  <c r="M255" i="16"/>
  <c r="T255" i="16"/>
  <c r="U255" i="16"/>
  <c r="V255" i="16"/>
  <c r="W255" i="16"/>
  <c r="X255" i="16"/>
  <c r="Y256" i="16"/>
  <c r="AJ254" i="16"/>
  <c r="AI254" i="16"/>
  <c r="AH254" i="16"/>
  <c r="AG254" i="16"/>
  <c r="AF254" i="16"/>
  <c r="AK253" i="16"/>
  <c r="H245" i="16"/>
  <c r="I245" i="16"/>
  <c r="J245" i="16"/>
  <c r="K245" i="16"/>
  <c r="L245" i="16"/>
  <c r="M246" i="16"/>
  <c r="H248" i="16"/>
  <c r="I248" i="16"/>
  <c r="J248" i="16"/>
  <c r="K248" i="16"/>
  <c r="L248" i="16"/>
  <c r="H249" i="16"/>
  <c r="I249" i="16"/>
  <c r="J249" i="16"/>
  <c r="K249" i="16"/>
  <c r="L249" i="16"/>
  <c r="M250" i="16"/>
  <c r="H252" i="16"/>
  <c r="I252" i="16"/>
  <c r="J252" i="16"/>
  <c r="K252" i="16"/>
  <c r="L252" i="16"/>
  <c r="M251" i="16"/>
  <c r="T247" i="16"/>
  <c r="U247" i="16"/>
  <c r="V247" i="16"/>
  <c r="W247" i="16"/>
  <c r="X247" i="16"/>
  <c r="Y248" i="16"/>
  <c r="T250" i="16"/>
  <c r="U250" i="16"/>
  <c r="V250" i="16"/>
  <c r="W250" i="16"/>
  <c r="X250" i="16"/>
  <c r="Y249" i="16"/>
  <c r="AF251" i="16"/>
  <c r="AG251" i="16"/>
  <c r="AH251" i="16"/>
  <c r="AI251" i="16"/>
  <c r="AJ251" i="16"/>
  <c r="AF235" i="16"/>
  <c r="AG235" i="16"/>
  <c r="AH235" i="16"/>
  <c r="AI235" i="16"/>
  <c r="AJ235" i="16"/>
  <c r="AK236" i="16"/>
  <c r="H229" i="16"/>
  <c r="I229" i="16"/>
  <c r="J229" i="16"/>
  <c r="K229" i="16"/>
  <c r="L229" i="16"/>
  <c r="M230" i="16"/>
  <c r="H232" i="16"/>
  <c r="I232" i="16"/>
  <c r="J232" i="16"/>
  <c r="K232" i="16"/>
  <c r="L232" i="16"/>
  <c r="M231" i="16"/>
  <c r="H233" i="16"/>
  <c r="I233" i="16"/>
  <c r="J233" i="16"/>
  <c r="K233" i="16"/>
  <c r="L233" i="16"/>
  <c r="M234" i="16"/>
  <c r="H236" i="16"/>
  <c r="I236" i="16"/>
  <c r="J236" i="16"/>
  <c r="K236" i="16"/>
  <c r="L236" i="16"/>
  <c r="M235" i="16"/>
  <c r="T231" i="16"/>
  <c r="U231" i="16"/>
  <c r="V231" i="16"/>
  <c r="W231" i="16"/>
  <c r="X231" i="16"/>
  <c r="Y232" i="16"/>
  <c r="T234" i="16"/>
  <c r="U234" i="16"/>
  <c r="V234" i="16"/>
  <c r="W234" i="16"/>
  <c r="X234" i="16"/>
  <c r="Y233" i="16"/>
  <c r="AF238" i="16"/>
  <c r="AG238" i="16"/>
  <c r="AH238" i="16"/>
  <c r="AI238" i="16"/>
  <c r="AJ238" i="16"/>
  <c r="AK237" i="16"/>
  <c r="L244" i="16"/>
  <c r="K244" i="16"/>
  <c r="J244" i="16"/>
  <c r="I244" i="16"/>
  <c r="H244" i="16"/>
  <c r="M243" i="16"/>
  <c r="X242" i="16"/>
  <c r="W242" i="16"/>
  <c r="V242" i="16"/>
  <c r="U242" i="16"/>
  <c r="T242" i="16"/>
  <c r="Y241" i="16"/>
  <c r="H241" i="16"/>
  <c r="I241" i="16"/>
  <c r="J241" i="16"/>
  <c r="K241" i="16"/>
  <c r="L241" i="16"/>
  <c r="M242" i="16"/>
  <c r="H237" i="16"/>
  <c r="I237" i="16"/>
  <c r="J237" i="16"/>
  <c r="K237" i="16"/>
  <c r="L237" i="16"/>
  <c r="M238" i="16"/>
  <c r="H240" i="16"/>
  <c r="I240" i="16"/>
  <c r="J240" i="16"/>
  <c r="K240" i="16"/>
  <c r="L240" i="16"/>
  <c r="M239" i="16"/>
  <c r="T239" i="16"/>
  <c r="U239" i="16"/>
  <c r="V239" i="16"/>
  <c r="W239" i="16"/>
  <c r="X239" i="16"/>
  <c r="Y240" i="16"/>
  <c r="L228" i="16"/>
  <c r="K228" i="16"/>
  <c r="J228" i="16"/>
  <c r="I228" i="16"/>
  <c r="H228" i="16"/>
  <c r="M227" i="16"/>
  <c r="X226" i="16"/>
  <c r="W226" i="16"/>
  <c r="V226" i="16"/>
  <c r="U226" i="16"/>
  <c r="T226" i="16"/>
  <c r="Y225" i="16"/>
  <c r="H225" i="16"/>
  <c r="I225" i="16"/>
  <c r="J225" i="16"/>
  <c r="K225" i="16"/>
  <c r="L225" i="16"/>
  <c r="M226" i="16"/>
  <c r="H221" i="16"/>
  <c r="I221" i="16"/>
  <c r="J221" i="16"/>
  <c r="K221" i="16"/>
  <c r="L221" i="16"/>
  <c r="M222" i="16"/>
  <c r="H224" i="16"/>
  <c r="I224" i="16"/>
  <c r="J224" i="16"/>
  <c r="K224" i="16"/>
  <c r="L224" i="16"/>
  <c r="M223" i="16"/>
  <c r="T223" i="16"/>
  <c r="U223" i="16"/>
  <c r="V223" i="16"/>
  <c r="W223" i="16"/>
  <c r="X223" i="16"/>
  <c r="Y224" i="16"/>
  <c r="AJ222" i="16"/>
  <c r="AI222" i="16"/>
  <c r="AH222" i="16"/>
  <c r="AG222" i="16"/>
  <c r="AF222" i="16"/>
  <c r="AK221" i="16"/>
  <c r="H213" i="16"/>
  <c r="I213" i="16"/>
  <c r="J213" i="16"/>
  <c r="K213" i="16"/>
  <c r="L213" i="16"/>
  <c r="M214" i="16"/>
  <c r="H216" i="16"/>
  <c r="I216" i="16"/>
  <c r="J216" i="16"/>
  <c r="K216" i="16"/>
  <c r="L216" i="16"/>
  <c r="H217" i="16"/>
  <c r="I217" i="16"/>
  <c r="J217" i="16"/>
  <c r="K217" i="16"/>
  <c r="L217" i="16"/>
  <c r="M218" i="16"/>
  <c r="H220" i="16"/>
  <c r="I220" i="16"/>
  <c r="J220" i="16"/>
  <c r="K220" i="16"/>
  <c r="L220" i="16"/>
  <c r="M219" i="16"/>
  <c r="T215" i="16"/>
  <c r="U215" i="16"/>
  <c r="V215" i="16"/>
  <c r="W215" i="16"/>
  <c r="X215" i="16"/>
  <c r="Y216" i="16"/>
  <c r="T218" i="16"/>
  <c r="U218" i="16"/>
  <c r="V218" i="16"/>
  <c r="W218" i="16"/>
  <c r="X218" i="16"/>
  <c r="Y217" i="16"/>
  <c r="AF219" i="16"/>
  <c r="AG219" i="16"/>
  <c r="AH219" i="16"/>
  <c r="AI219" i="16"/>
  <c r="AJ219" i="16"/>
  <c r="L212" i="16"/>
  <c r="K212" i="16"/>
  <c r="J212" i="16"/>
  <c r="I212" i="16"/>
  <c r="H212" i="16"/>
  <c r="X210" i="16"/>
  <c r="W210" i="16"/>
  <c r="V210" i="16"/>
  <c r="U210" i="16"/>
  <c r="T210" i="16"/>
  <c r="Y209" i="16"/>
  <c r="H209" i="16"/>
  <c r="I209" i="16"/>
  <c r="J209" i="16"/>
  <c r="K209" i="16"/>
  <c r="L209" i="16"/>
  <c r="M210" i="16"/>
  <c r="H205" i="16"/>
  <c r="I205" i="16"/>
  <c r="J205" i="16"/>
  <c r="K205" i="16"/>
  <c r="L205" i="16"/>
  <c r="H208" i="16"/>
  <c r="I208" i="16"/>
  <c r="J208" i="16"/>
  <c r="K208" i="16"/>
  <c r="L208" i="16"/>
  <c r="T207" i="16"/>
  <c r="U207" i="16"/>
  <c r="V207" i="16"/>
  <c r="W207" i="16"/>
  <c r="X207" i="16"/>
  <c r="Y208" i="16"/>
  <c r="L196" i="16"/>
  <c r="K196" i="16"/>
  <c r="J196" i="16"/>
  <c r="I196" i="16"/>
  <c r="H196" i="16"/>
  <c r="M195" i="16"/>
  <c r="X194" i="16"/>
  <c r="W194" i="16"/>
  <c r="V194" i="16"/>
  <c r="U194" i="16"/>
  <c r="T194" i="16"/>
  <c r="Y193" i="16"/>
  <c r="H193" i="16"/>
  <c r="I193" i="16"/>
  <c r="J193" i="16"/>
  <c r="K193" i="16"/>
  <c r="L193" i="16"/>
  <c r="M194" i="16"/>
  <c r="H189" i="16"/>
  <c r="I189" i="16"/>
  <c r="J189" i="16"/>
  <c r="K189" i="16"/>
  <c r="L189" i="16"/>
  <c r="H192" i="16"/>
  <c r="I192" i="16"/>
  <c r="J192" i="16"/>
  <c r="K192" i="16"/>
  <c r="L192" i="16"/>
  <c r="M191" i="16"/>
  <c r="T191" i="16"/>
  <c r="U191" i="16"/>
  <c r="V191" i="16"/>
  <c r="W191" i="16"/>
  <c r="X191" i="16"/>
  <c r="Y192" i="16"/>
  <c r="AJ190" i="16"/>
  <c r="AI190" i="16"/>
  <c r="AH190" i="16"/>
  <c r="AG190" i="16"/>
  <c r="AF190" i="16"/>
  <c r="AK189" i="16"/>
  <c r="H181" i="16"/>
  <c r="I181" i="16"/>
  <c r="J181" i="16"/>
  <c r="K181" i="16"/>
  <c r="L181" i="16"/>
  <c r="H184" i="16"/>
  <c r="I184" i="16"/>
  <c r="J184" i="16"/>
  <c r="K184" i="16"/>
  <c r="L184" i="16"/>
  <c r="M183" i="16"/>
  <c r="H185" i="16"/>
  <c r="I185" i="16"/>
  <c r="J185" i="16"/>
  <c r="K185" i="16"/>
  <c r="L185" i="16"/>
  <c r="M186" i="16"/>
  <c r="H188" i="16"/>
  <c r="I188" i="16"/>
  <c r="J188" i="16"/>
  <c r="K188" i="16"/>
  <c r="L188" i="16"/>
  <c r="M187" i="16"/>
  <c r="T183" i="16"/>
  <c r="U183" i="16"/>
  <c r="V183" i="16"/>
  <c r="W183" i="16"/>
  <c r="X183" i="16"/>
  <c r="Y184" i="16"/>
  <c r="T186" i="16"/>
  <c r="U186" i="16"/>
  <c r="V186" i="16"/>
  <c r="W186" i="16"/>
  <c r="X186" i="16"/>
  <c r="AF187" i="16"/>
  <c r="AG187" i="16"/>
  <c r="AH187" i="16"/>
  <c r="AI187" i="16"/>
  <c r="AJ187" i="16"/>
  <c r="AK188" i="16"/>
  <c r="AV182" i="16"/>
  <c r="AU182" i="16"/>
  <c r="AT182" i="16"/>
  <c r="AS182" i="16"/>
  <c r="AR182" i="16"/>
  <c r="AW181" i="16"/>
  <c r="AF171" i="16"/>
  <c r="AG171" i="16"/>
  <c r="AH171" i="16"/>
  <c r="AI171" i="16"/>
  <c r="AJ171" i="16"/>
  <c r="AK172" i="16"/>
  <c r="H165" i="16"/>
  <c r="I165" i="16"/>
  <c r="J165" i="16"/>
  <c r="K165" i="16"/>
  <c r="L165" i="16"/>
  <c r="M166" i="16"/>
  <c r="H168" i="16"/>
  <c r="I168" i="16"/>
  <c r="J168" i="16"/>
  <c r="K168" i="16"/>
  <c r="L168" i="16"/>
  <c r="M167" i="16"/>
  <c r="H169" i="16"/>
  <c r="I169" i="16"/>
  <c r="J169" i="16"/>
  <c r="K169" i="16"/>
  <c r="L169" i="16"/>
  <c r="H172" i="16"/>
  <c r="I172" i="16"/>
  <c r="J172" i="16"/>
  <c r="K172" i="16"/>
  <c r="L172" i="16"/>
  <c r="M171" i="16"/>
  <c r="T167" i="16"/>
  <c r="U167" i="16"/>
  <c r="V167" i="16"/>
  <c r="W167" i="16"/>
  <c r="X167" i="16"/>
  <c r="Y168" i="16"/>
  <c r="T170" i="16"/>
  <c r="U170" i="16"/>
  <c r="V170" i="16"/>
  <c r="W170" i="16"/>
  <c r="X170" i="16"/>
  <c r="Y169" i="16"/>
  <c r="AF174" i="16"/>
  <c r="AG174" i="16"/>
  <c r="AH174" i="16"/>
  <c r="AI174" i="16"/>
  <c r="AJ174" i="16"/>
  <c r="AR179" i="16"/>
  <c r="AS179" i="16"/>
  <c r="AT179" i="16"/>
  <c r="AU179" i="16"/>
  <c r="AV179" i="16"/>
  <c r="AW180" i="16"/>
  <c r="L180" i="16"/>
  <c r="K180" i="16"/>
  <c r="J180" i="16"/>
  <c r="I180" i="16"/>
  <c r="H180" i="16"/>
  <c r="X178" i="16"/>
  <c r="W178" i="16"/>
  <c r="V178" i="16"/>
  <c r="U178" i="16"/>
  <c r="T178" i="16"/>
  <c r="H177" i="16"/>
  <c r="I177" i="16"/>
  <c r="J177" i="16"/>
  <c r="K177" i="16"/>
  <c r="L177" i="16"/>
  <c r="M178" i="16"/>
  <c r="H173" i="16"/>
  <c r="I173" i="16"/>
  <c r="J173" i="16"/>
  <c r="K173" i="16"/>
  <c r="L173" i="16"/>
  <c r="M174" i="16"/>
  <c r="H176" i="16"/>
  <c r="I176" i="16"/>
  <c r="J176" i="16"/>
  <c r="K176" i="16"/>
  <c r="L176" i="16"/>
  <c r="M175" i="16"/>
  <c r="T175" i="16"/>
  <c r="U175" i="16"/>
  <c r="V175" i="16"/>
  <c r="W175" i="16"/>
  <c r="X175" i="16"/>
  <c r="L164" i="16"/>
  <c r="K164" i="16"/>
  <c r="J164" i="16"/>
  <c r="I164" i="16"/>
  <c r="H164" i="16"/>
  <c r="M163" i="16"/>
  <c r="X162" i="16"/>
  <c r="W162" i="16"/>
  <c r="V162" i="16"/>
  <c r="U162" i="16"/>
  <c r="T162" i="16"/>
  <c r="Y161" i="16"/>
  <c r="H161" i="16"/>
  <c r="I161" i="16"/>
  <c r="J161" i="16"/>
  <c r="K161" i="16"/>
  <c r="L161" i="16"/>
  <c r="M162" i="16"/>
  <c r="H157" i="16"/>
  <c r="I157" i="16"/>
  <c r="J157" i="16"/>
  <c r="K157" i="16"/>
  <c r="L157" i="16"/>
  <c r="M158" i="16"/>
  <c r="H160" i="16"/>
  <c r="I160" i="16"/>
  <c r="J160" i="16"/>
  <c r="K160" i="16"/>
  <c r="L160" i="16"/>
  <c r="M159" i="16"/>
  <c r="T159" i="16"/>
  <c r="U159" i="16"/>
  <c r="V159" i="16"/>
  <c r="W159" i="16"/>
  <c r="X159" i="16"/>
  <c r="AJ158" i="16"/>
  <c r="AI158" i="16"/>
  <c r="AH158" i="16"/>
  <c r="AG158" i="16"/>
  <c r="AF158" i="16"/>
  <c r="AK157" i="16"/>
  <c r="H149" i="16"/>
  <c r="I149" i="16"/>
  <c r="J149" i="16"/>
  <c r="K149" i="16"/>
  <c r="L149" i="16"/>
  <c r="M150" i="16"/>
  <c r="H152" i="16"/>
  <c r="I152" i="16"/>
  <c r="J152" i="16"/>
  <c r="K152" i="16"/>
  <c r="L152" i="16"/>
  <c r="H153" i="16"/>
  <c r="I153" i="16"/>
  <c r="J153" i="16"/>
  <c r="K153" i="16"/>
  <c r="L153" i="16"/>
  <c r="H156" i="16"/>
  <c r="I156" i="16"/>
  <c r="J156" i="16"/>
  <c r="K156" i="16"/>
  <c r="L156" i="16"/>
  <c r="M155" i="16"/>
  <c r="T151" i="16"/>
  <c r="U151" i="16"/>
  <c r="V151" i="16"/>
  <c r="W151" i="16"/>
  <c r="X151" i="16"/>
  <c r="Y152" i="16"/>
  <c r="T154" i="16"/>
  <c r="U154" i="16"/>
  <c r="V154" i="16"/>
  <c r="W154" i="16"/>
  <c r="X154" i="16"/>
  <c r="Y153" i="16"/>
  <c r="AF155" i="16"/>
  <c r="AG155" i="16"/>
  <c r="AH155" i="16"/>
  <c r="AI155" i="16"/>
  <c r="AJ155" i="16"/>
  <c r="AK156" i="16"/>
  <c r="L148" i="16"/>
  <c r="K148" i="16"/>
  <c r="J148" i="16"/>
  <c r="I148" i="16"/>
  <c r="H148" i="16"/>
  <c r="M147" i="16"/>
  <c r="X146" i="16"/>
  <c r="W146" i="16"/>
  <c r="V146" i="16"/>
  <c r="U146" i="16"/>
  <c r="T146" i="16"/>
  <c r="Y145" i="16"/>
  <c r="H145" i="16"/>
  <c r="I145" i="16"/>
  <c r="J145" i="16"/>
  <c r="K145" i="16"/>
  <c r="L145" i="16"/>
  <c r="H141" i="16"/>
  <c r="I141" i="16"/>
  <c r="J141" i="16"/>
  <c r="K141" i="16"/>
  <c r="L141" i="16"/>
  <c r="H144" i="16"/>
  <c r="I144" i="16"/>
  <c r="J144" i="16"/>
  <c r="K144" i="16"/>
  <c r="L144" i="16"/>
  <c r="M143" i="16"/>
  <c r="T143" i="16"/>
  <c r="U143" i="16"/>
  <c r="V143" i="16"/>
  <c r="W143" i="16"/>
  <c r="X143" i="16"/>
  <c r="Y144" i="16"/>
  <c r="G133" i="16"/>
  <c r="H13" i="16"/>
  <c r="I13" i="16"/>
  <c r="J13" i="16"/>
  <c r="K13" i="16"/>
  <c r="L13" i="16"/>
  <c r="M14" i="16"/>
  <c r="H16" i="16"/>
  <c r="I16" i="16"/>
  <c r="J16" i="16"/>
  <c r="K16" i="16"/>
  <c r="L16" i="16"/>
  <c r="M15" i="16"/>
  <c r="H17" i="16"/>
  <c r="I17" i="16"/>
  <c r="J17" i="16"/>
  <c r="K17" i="16"/>
  <c r="L17" i="16"/>
  <c r="M18" i="16"/>
  <c r="H20" i="16"/>
  <c r="I20" i="16"/>
  <c r="J20" i="16"/>
  <c r="K20" i="16"/>
  <c r="L20" i="16"/>
  <c r="T15" i="16"/>
  <c r="U15" i="16"/>
  <c r="V15" i="16"/>
  <c r="W15" i="16"/>
  <c r="X15" i="16"/>
  <c r="Y16" i="16"/>
  <c r="T18" i="16"/>
  <c r="U18" i="16"/>
  <c r="V18" i="16"/>
  <c r="W18" i="16"/>
  <c r="X18" i="16"/>
  <c r="H21" i="16"/>
  <c r="I21" i="16"/>
  <c r="J21" i="16"/>
  <c r="K21" i="16"/>
  <c r="L21" i="16"/>
  <c r="M22" i="16"/>
  <c r="H24" i="16"/>
  <c r="I24" i="16"/>
  <c r="J24" i="16"/>
  <c r="K24" i="16"/>
  <c r="L24" i="16"/>
  <c r="H25" i="16"/>
  <c r="I25" i="16"/>
  <c r="J25" i="16"/>
  <c r="K25" i="16"/>
  <c r="L25" i="16"/>
  <c r="M26" i="16"/>
  <c r="H28" i="16"/>
  <c r="I28" i="16"/>
  <c r="J28" i="16"/>
  <c r="K28" i="16"/>
  <c r="L28" i="16"/>
  <c r="M27" i="16"/>
  <c r="T23" i="16"/>
  <c r="U23" i="16"/>
  <c r="V23" i="16"/>
  <c r="W23" i="16"/>
  <c r="X23" i="16"/>
  <c r="Y24" i="16"/>
  <c r="T26" i="16"/>
  <c r="U26" i="16"/>
  <c r="V26" i="16"/>
  <c r="W26" i="16"/>
  <c r="X26" i="16"/>
  <c r="AF27" i="16"/>
  <c r="AG27" i="16"/>
  <c r="AH27" i="16"/>
  <c r="AI27" i="16"/>
  <c r="AJ27" i="16"/>
  <c r="AK28" i="16"/>
  <c r="AF30" i="16"/>
  <c r="AG30" i="16"/>
  <c r="AH30" i="16"/>
  <c r="AI30" i="16"/>
  <c r="AJ30" i="16"/>
  <c r="AK29" i="16"/>
  <c r="H29" i="16"/>
  <c r="I29" i="16"/>
  <c r="J29" i="16"/>
  <c r="K29" i="16"/>
  <c r="L29" i="16"/>
  <c r="H32" i="16"/>
  <c r="I32" i="16"/>
  <c r="J32" i="16"/>
  <c r="K32" i="16"/>
  <c r="L32" i="16"/>
  <c r="M31" i="16"/>
  <c r="H33" i="16"/>
  <c r="I33" i="16"/>
  <c r="J33" i="16"/>
  <c r="K33" i="16"/>
  <c r="L33" i="16"/>
  <c r="M34" i="16"/>
  <c r="H36" i="16"/>
  <c r="I36" i="16"/>
  <c r="J36" i="16"/>
  <c r="K36" i="16"/>
  <c r="L36" i="16"/>
  <c r="T31" i="16"/>
  <c r="U31" i="16"/>
  <c r="V31" i="16"/>
  <c r="W31" i="16"/>
  <c r="X31" i="16"/>
  <c r="T34" i="16"/>
  <c r="U34" i="16"/>
  <c r="V34" i="16"/>
  <c r="W34" i="16"/>
  <c r="X34" i="16"/>
  <c r="Y33" i="16"/>
  <c r="H37" i="16"/>
  <c r="I37" i="16"/>
  <c r="J37" i="16"/>
  <c r="K37" i="16"/>
  <c r="L37" i="16"/>
  <c r="M38" i="16"/>
  <c r="H40" i="16"/>
  <c r="I40" i="16"/>
  <c r="J40" i="16"/>
  <c r="K40" i="16"/>
  <c r="L40" i="16"/>
  <c r="M39" i="16"/>
  <c r="H41" i="16"/>
  <c r="I41" i="16"/>
  <c r="J41" i="16"/>
  <c r="K41" i="16"/>
  <c r="L41" i="16"/>
  <c r="H44" i="16"/>
  <c r="I44" i="16"/>
  <c r="J44" i="16"/>
  <c r="K44" i="16"/>
  <c r="L44" i="16"/>
  <c r="M43" i="16"/>
  <c r="T39" i="16"/>
  <c r="U39" i="16"/>
  <c r="V39" i="16"/>
  <c r="W39" i="16"/>
  <c r="X39" i="16"/>
  <c r="Y40" i="16"/>
  <c r="T42" i="16"/>
  <c r="U42" i="16"/>
  <c r="V42" i="16"/>
  <c r="W42" i="16"/>
  <c r="X42" i="16"/>
  <c r="Y41" i="16"/>
  <c r="AF43" i="16"/>
  <c r="AG43" i="16"/>
  <c r="AH43" i="16"/>
  <c r="AI43" i="16"/>
  <c r="AJ43" i="16"/>
  <c r="AF46" i="16"/>
  <c r="AG46" i="16"/>
  <c r="AH46" i="16"/>
  <c r="AI46" i="16"/>
  <c r="AJ46" i="16"/>
  <c r="AR51" i="16"/>
  <c r="AS51" i="16"/>
  <c r="AT51" i="16"/>
  <c r="AU51" i="16"/>
  <c r="AV51" i="16"/>
  <c r="AW52" i="16"/>
  <c r="AR54" i="16"/>
  <c r="AS54" i="16"/>
  <c r="AT54" i="16"/>
  <c r="AU54" i="16"/>
  <c r="AV54" i="16"/>
  <c r="H45" i="16"/>
  <c r="I45" i="16"/>
  <c r="J45" i="16"/>
  <c r="K45" i="16"/>
  <c r="L45" i="16"/>
  <c r="H48" i="16"/>
  <c r="I48" i="16"/>
  <c r="J48" i="16"/>
  <c r="K48" i="16"/>
  <c r="L48" i="16"/>
  <c r="M47" i="16"/>
  <c r="H49" i="16"/>
  <c r="I49" i="16"/>
  <c r="J49" i="16"/>
  <c r="K49" i="16"/>
  <c r="L49" i="16"/>
  <c r="M50" i="16"/>
  <c r="H52" i="16"/>
  <c r="I52" i="16"/>
  <c r="J52" i="16"/>
  <c r="K52" i="16"/>
  <c r="L52" i="16"/>
  <c r="T47" i="16"/>
  <c r="U47" i="16"/>
  <c r="V47" i="16"/>
  <c r="W47" i="16"/>
  <c r="X47" i="16"/>
  <c r="T50" i="16"/>
  <c r="U50" i="16"/>
  <c r="V50" i="16"/>
  <c r="W50" i="16"/>
  <c r="X50" i="16"/>
  <c r="Y49" i="16"/>
  <c r="H53" i="16"/>
  <c r="I53" i="16"/>
  <c r="J53" i="16"/>
  <c r="K53" i="16"/>
  <c r="L53" i="16"/>
  <c r="M54" i="16"/>
  <c r="H56" i="16"/>
  <c r="I56" i="16"/>
  <c r="J56" i="16"/>
  <c r="K56" i="16"/>
  <c r="L56" i="16"/>
  <c r="M55" i="16"/>
  <c r="H57" i="16"/>
  <c r="I57" i="16"/>
  <c r="J57" i="16"/>
  <c r="K57" i="16"/>
  <c r="L57" i="16"/>
  <c r="M58" i="16"/>
  <c r="H60" i="16"/>
  <c r="I60" i="16"/>
  <c r="J60" i="16"/>
  <c r="K60" i="16"/>
  <c r="L60" i="16"/>
  <c r="T55" i="16"/>
  <c r="U55" i="16"/>
  <c r="V55" i="16"/>
  <c r="W55" i="16"/>
  <c r="X55" i="16"/>
  <c r="T58" i="16"/>
  <c r="U58" i="16"/>
  <c r="V58" i="16"/>
  <c r="W58" i="16"/>
  <c r="X58" i="16"/>
  <c r="Y57" i="16"/>
  <c r="AF59" i="16"/>
  <c r="AG59" i="16"/>
  <c r="AH59" i="16"/>
  <c r="AI59" i="16"/>
  <c r="AJ59" i="16"/>
  <c r="AF62" i="16"/>
  <c r="AG62" i="16"/>
  <c r="AH62" i="16"/>
  <c r="AI62" i="16"/>
  <c r="AJ62" i="16"/>
  <c r="H61" i="16"/>
  <c r="I61" i="16"/>
  <c r="J61" i="16"/>
  <c r="K61" i="16"/>
  <c r="L61" i="16"/>
  <c r="M62" i="16"/>
  <c r="H64" i="16"/>
  <c r="I64" i="16"/>
  <c r="J64" i="16"/>
  <c r="K64" i="16"/>
  <c r="L64" i="16"/>
  <c r="M63" i="16"/>
  <c r="H65" i="16"/>
  <c r="I65" i="16"/>
  <c r="J65" i="16"/>
  <c r="K65" i="16"/>
  <c r="L65" i="16"/>
  <c r="M66" i="16"/>
  <c r="H68" i="16"/>
  <c r="I68" i="16"/>
  <c r="J68" i="16"/>
  <c r="K68" i="16"/>
  <c r="L68" i="16"/>
  <c r="T63" i="16"/>
  <c r="U63" i="16"/>
  <c r="V63" i="16"/>
  <c r="W63" i="16"/>
  <c r="X63" i="16"/>
  <c r="Y64" i="16"/>
  <c r="T66" i="16"/>
  <c r="U66" i="16"/>
  <c r="V66" i="16"/>
  <c r="W66" i="16"/>
  <c r="X66" i="16"/>
  <c r="Y65" i="16"/>
  <c r="H77" i="16"/>
  <c r="I77" i="16"/>
  <c r="J77" i="16"/>
  <c r="K77" i="16"/>
  <c r="L77" i="16"/>
  <c r="M78" i="16"/>
  <c r="H80" i="16"/>
  <c r="I80" i="16"/>
  <c r="J80" i="16"/>
  <c r="K80" i="16"/>
  <c r="L80" i="16"/>
  <c r="H81" i="16"/>
  <c r="I81" i="16"/>
  <c r="J81" i="16"/>
  <c r="K81" i="16"/>
  <c r="L81" i="16"/>
  <c r="M82" i="16"/>
  <c r="H84" i="16"/>
  <c r="I84" i="16"/>
  <c r="J84" i="16"/>
  <c r="K84" i="16"/>
  <c r="L84" i="16"/>
  <c r="M83" i="16"/>
  <c r="T79" i="16"/>
  <c r="U79" i="16"/>
  <c r="V79" i="16"/>
  <c r="W79" i="16"/>
  <c r="X79" i="16"/>
  <c r="Y80" i="16"/>
  <c r="T82" i="16"/>
  <c r="U82" i="16"/>
  <c r="V82" i="16"/>
  <c r="W82" i="16"/>
  <c r="X82" i="16"/>
  <c r="Y81" i="16"/>
  <c r="H85" i="16"/>
  <c r="I85" i="16"/>
  <c r="J85" i="16"/>
  <c r="K85" i="16"/>
  <c r="L85" i="16"/>
  <c r="H88" i="16"/>
  <c r="I88" i="16"/>
  <c r="J88" i="16"/>
  <c r="K88" i="16"/>
  <c r="L88" i="16"/>
  <c r="M87" i="16"/>
  <c r="H89" i="16"/>
  <c r="I89" i="16"/>
  <c r="J89" i="16"/>
  <c r="K89" i="16"/>
  <c r="L89" i="16"/>
  <c r="M90" i="16"/>
  <c r="H92" i="16"/>
  <c r="I92" i="16"/>
  <c r="J92" i="16"/>
  <c r="K92" i="16"/>
  <c r="L92" i="16"/>
  <c r="M91" i="16"/>
  <c r="T87" i="16"/>
  <c r="U87" i="16"/>
  <c r="V87" i="16"/>
  <c r="W87" i="16"/>
  <c r="X87" i="16"/>
  <c r="Y88" i="16"/>
  <c r="T90" i="16"/>
  <c r="U90" i="16"/>
  <c r="V90" i="16"/>
  <c r="W90" i="16"/>
  <c r="X90" i="16"/>
  <c r="Y89" i="16"/>
  <c r="AF91" i="16"/>
  <c r="AG91" i="16"/>
  <c r="AH91" i="16"/>
  <c r="AI91" i="16"/>
  <c r="AJ91" i="16"/>
  <c r="AF94" i="16"/>
  <c r="AG94" i="16"/>
  <c r="AH94" i="16"/>
  <c r="AI94" i="16"/>
  <c r="AJ94" i="16"/>
  <c r="H93" i="16"/>
  <c r="I93" i="16"/>
  <c r="J93" i="16"/>
  <c r="K93" i="16"/>
  <c r="L93" i="16"/>
  <c r="H96" i="16"/>
  <c r="I96" i="16"/>
  <c r="J96" i="16"/>
  <c r="K96" i="16"/>
  <c r="L96" i="16"/>
  <c r="M95" i="16"/>
  <c r="H97" i="16"/>
  <c r="I97" i="16"/>
  <c r="J97" i="16"/>
  <c r="K97" i="16"/>
  <c r="L97" i="16"/>
  <c r="H100" i="16"/>
  <c r="I100" i="16"/>
  <c r="J100" i="16"/>
  <c r="K100" i="16"/>
  <c r="L100" i="16"/>
  <c r="T95" i="16"/>
  <c r="U95" i="16"/>
  <c r="V95" i="16"/>
  <c r="W95" i="16"/>
  <c r="X95" i="16"/>
  <c r="Y96" i="16"/>
  <c r="T98" i="16"/>
  <c r="U98" i="16"/>
  <c r="V98" i="16"/>
  <c r="W98" i="16"/>
  <c r="X98" i="16"/>
  <c r="Y97" i="16"/>
  <c r="H101" i="16"/>
  <c r="I101" i="16"/>
  <c r="J101" i="16"/>
  <c r="K101" i="16"/>
  <c r="L101" i="16"/>
  <c r="M102" i="16"/>
  <c r="H104" i="16"/>
  <c r="I104" i="16"/>
  <c r="J104" i="16"/>
  <c r="K104" i="16"/>
  <c r="L104" i="16"/>
  <c r="H105" i="16"/>
  <c r="I105" i="16"/>
  <c r="J105" i="16"/>
  <c r="K105" i="16"/>
  <c r="L105" i="16"/>
  <c r="M106" i="16"/>
  <c r="H108" i="16"/>
  <c r="I108" i="16"/>
  <c r="J108" i="16"/>
  <c r="K108" i="16"/>
  <c r="L108" i="16"/>
  <c r="M107" i="16"/>
  <c r="T103" i="16"/>
  <c r="U103" i="16"/>
  <c r="V103" i="16"/>
  <c r="W103" i="16"/>
  <c r="X103" i="16"/>
  <c r="Y104" i="16"/>
  <c r="T106" i="16"/>
  <c r="U106" i="16"/>
  <c r="V106" i="16"/>
  <c r="W106" i="16"/>
  <c r="X106" i="16"/>
  <c r="Y105" i="16"/>
  <c r="AF107" i="16"/>
  <c r="AG107" i="16"/>
  <c r="AH107" i="16"/>
  <c r="AI107" i="16"/>
  <c r="AJ107" i="16"/>
  <c r="AK108" i="16"/>
  <c r="AF110" i="16"/>
  <c r="AG110" i="16"/>
  <c r="AH110" i="16"/>
  <c r="AI110" i="16"/>
  <c r="AJ110" i="16"/>
  <c r="AK109" i="16"/>
  <c r="AR115" i="16"/>
  <c r="AS115" i="16"/>
  <c r="AT115" i="16"/>
  <c r="AU115" i="16"/>
  <c r="AV115" i="16"/>
  <c r="AW116" i="16"/>
  <c r="AR118" i="16"/>
  <c r="AS118" i="16"/>
  <c r="AT118" i="16"/>
  <c r="AU118" i="16"/>
  <c r="AV118" i="16"/>
  <c r="AW117" i="16"/>
  <c r="H109" i="16"/>
  <c r="I109" i="16"/>
  <c r="J109" i="16"/>
  <c r="K109" i="16"/>
  <c r="L109" i="16"/>
  <c r="H112" i="16"/>
  <c r="I112" i="16"/>
  <c r="J112" i="16"/>
  <c r="K112" i="16"/>
  <c r="L112" i="16"/>
  <c r="M111" i="16"/>
  <c r="H113" i="16"/>
  <c r="I113" i="16"/>
  <c r="J113" i="16"/>
  <c r="K113" i="16"/>
  <c r="L113" i="16"/>
  <c r="M114" i="16"/>
  <c r="H116" i="16"/>
  <c r="I116" i="16"/>
  <c r="J116" i="16"/>
  <c r="K116" i="16"/>
  <c r="L116" i="16"/>
  <c r="T111" i="16"/>
  <c r="U111" i="16"/>
  <c r="V111" i="16"/>
  <c r="W111" i="16"/>
  <c r="X111" i="16"/>
  <c r="Y112" i="16"/>
  <c r="T114" i="16"/>
  <c r="U114" i="16"/>
  <c r="V114" i="16"/>
  <c r="W114" i="16"/>
  <c r="X114" i="16"/>
  <c r="H117" i="16"/>
  <c r="I117" i="16"/>
  <c r="J117" i="16"/>
  <c r="K117" i="16"/>
  <c r="L117" i="16"/>
  <c r="M118" i="16"/>
  <c r="H120" i="16"/>
  <c r="I120" i="16"/>
  <c r="J120" i="16"/>
  <c r="K120" i="16"/>
  <c r="L120" i="16"/>
  <c r="H121" i="16"/>
  <c r="I121" i="16"/>
  <c r="J121" i="16"/>
  <c r="K121" i="16"/>
  <c r="L121" i="16"/>
  <c r="M122" i="16"/>
  <c r="H124" i="16"/>
  <c r="I124" i="16"/>
  <c r="J124" i="16"/>
  <c r="K124" i="16"/>
  <c r="L124" i="16"/>
  <c r="M123" i="16"/>
  <c r="T119" i="16"/>
  <c r="U119" i="16"/>
  <c r="V119" i="16"/>
  <c r="W119" i="16"/>
  <c r="X119" i="16"/>
  <c r="Y120" i="16"/>
  <c r="T122" i="16"/>
  <c r="U122" i="16"/>
  <c r="V122" i="16"/>
  <c r="W122" i="16"/>
  <c r="X122" i="16"/>
  <c r="AF123" i="16"/>
  <c r="AG123" i="16"/>
  <c r="AH123" i="16"/>
  <c r="AI123" i="16"/>
  <c r="AJ123" i="16"/>
  <c r="AK124" i="16"/>
  <c r="AF126" i="16"/>
  <c r="AG126" i="16"/>
  <c r="AH126" i="16"/>
  <c r="AI126" i="16"/>
  <c r="AJ126" i="16"/>
  <c r="AK125" i="16"/>
  <c r="H125" i="16"/>
  <c r="I125" i="16"/>
  <c r="J125" i="16"/>
  <c r="K125" i="16"/>
  <c r="L125" i="16"/>
  <c r="H128" i="16"/>
  <c r="I128" i="16"/>
  <c r="J128" i="16"/>
  <c r="K128" i="16"/>
  <c r="L128" i="16"/>
  <c r="M127" i="16"/>
  <c r="H129" i="16"/>
  <c r="I129" i="16"/>
  <c r="J129" i="16"/>
  <c r="K129" i="16"/>
  <c r="L129" i="16"/>
  <c r="M130" i="16"/>
  <c r="T127" i="16"/>
  <c r="U127" i="16"/>
  <c r="V127" i="16"/>
  <c r="W127" i="16"/>
  <c r="X127" i="16"/>
  <c r="Y128" i="16"/>
  <c r="T130" i="16"/>
  <c r="U130" i="16"/>
  <c r="V130" i="16"/>
  <c r="W130" i="16"/>
  <c r="X130" i="16"/>
  <c r="Y129" i="16"/>
  <c r="M131" i="16"/>
  <c r="C6" i="15"/>
  <c r="J5" i="15"/>
  <c r="H5" i="15"/>
  <c r="I5" i="15"/>
  <c r="K5" i="15"/>
  <c r="L5" i="15"/>
  <c r="J8" i="15"/>
  <c r="H8" i="15"/>
  <c r="I8" i="15"/>
  <c r="K8" i="15"/>
  <c r="L8" i="15"/>
  <c r="G5" i="15"/>
  <c r="AR83" i="15"/>
  <c r="AS83" i="15"/>
  <c r="AT83" i="15"/>
  <c r="AU83" i="15"/>
  <c r="AV83" i="15"/>
  <c r="AW84" i="15"/>
  <c r="AR86" i="15"/>
  <c r="AS86" i="15"/>
  <c r="AT86" i="15"/>
  <c r="AU86" i="15"/>
  <c r="AV86" i="15"/>
  <c r="AW85" i="15"/>
  <c r="AY100" i="15"/>
  <c r="AX100" i="15" s="1"/>
  <c r="BJ100" i="15" s="1"/>
  <c r="AF59" i="15"/>
  <c r="AG59" i="15"/>
  <c r="AH59" i="15"/>
  <c r="AI59" i="15"/>
  <c r="AJ59" i="15"/>
  <c r="AK60" i="15"/>
  <c r="AF62" i="15"/>
  <c r="AG62" i="15"/>
  <c r="AH62" i="15"/>
  <c r="AI62" i="15"/>
  <c r="AJ62" i="15"/>
  <c r="AK61" i="15"/>
  <c r="AR115" i="15"/>
  <c r="AS115" i="15"/>
  <c r="AT115" i="15"/>
  <c r="AU115" i="15"/>
  <c r="AV115" i="15"/>
  <c r="AW116" i="15"/>
  <c r="AR118" i="15"/>
  <c r="AS118" i="15"/>
  <c r="AT118" i="15"/>
  <c r="AU118" i="15"/>
  <c r="AV118" i="15"/>
  <c r="AW117" i="15"/>
  <c r="H9" i="15"/>
  <c r="I9" i="15"/>
  <c r="J9" i="15"/>
  <c r="K9" i="15"/>
  <c r="L9" i="15"/>
  <c r="M10" i="15"/>
  <c r="H12" i="15"/>
  <c r="I12" i="15"/>
  <c r="J12" i="15"/>
  <c r="K12" i="15"/>
  <c r="L12" i="15"/>
  <c r="T7" i="15"/>
  <c r="U7" i="15"/>
  <c r="V7" i="15"/>
  <c r="W7" i="15"/>
  <c r="X7" i="15"/>
  <c r="T10" i="15"/>
  <c r="U10" i="15"/>
  <c r="V10" i="15"/>
  <c r="W10" i="15"/>
  <c r="X10" i="15"/>
  <c r="Y9" i="15"/>
  <c r="AF11" i="15"/>
  <c r="AG11" i="15"/>
  <c r="AH11" i="15"/>
  <c r="AI11" i="15"/>
  <c r="AJ11" i="15"/>
  <c r="AK12" i="15"/>
  <c r="AF14" i="15"/>
  <c r="AG14" i="15"/>
  <c r="AH14" i="15"/>
  <c r="AI14" i="15"/>
  <c r="AJ14" i="15"/>
  <c r="AR19" i="15"/>
  <c r="AS19" i="15"/>
  <c r="AT19" i="15"/>
  <c r="AU19" i="15"/>
  <c r="AV19" i="15"/>
  <c r="AW20" i="15"/>
  <c r="AR22" i="15"/>
  <c r="AS22" i="15"/>
  <c r="AT22" i="15"/>
  <c r="AU22" i="15"/>
  <c r="AV22" i="15"/>
  <c r="AW21" i="15"/>
  <c r="BD35" i="15"/>
  <c r="BE35" i="15"/>
  <c r="BF35" i="15"/>
  <c r="BG35" i="15"/>
  <c r="BH35" i="15"/>
  <c r="BI36" i="15"/>
  <c r="BD38" i="15"/>
  <c r="BE38" i="15"/>
  <c r="BF38" i="15"/>
  <c r="BG38" i="15"/>
  <c r="BH38" i="15"/>
  <c r="BP67" i="15"/>
  <c r="BQ67" i="15"/>
  <c r="BR67" i="15"/>
  <c r="BS67" i="15"/>
  <c r="BT67" i="15"/>
  <c r="BU68" i="15"/>
  <c r="BP70" i="15"/>
  <c r="BQ70" i="15"/>
  <c r="BR70" i="15"/>
  <c r="BS70" i="15"/>
  <c r="BT70" i="15"/>
  <c r="H77" i="11"/>
  <c r="I77" i="11"/>
  <c r="J77" i="11"/>
  <c r="K77" i="11"/>
  <c r="L77" i="11"/>
  <c r="G5" i="11"/>
  <c r="AF86" i="11"/>
  <c r="AG86" i="11"/>
  <c r="AH86" i="11"/>
  <c r="AI86" i="11"/>
  <c r="AJ86" i="11"/>
  <c r="AK87" i="11"/>
  <c r="AF89" i="11"/>
  <c r="AG89" i="11"/>
  <c r="AH89" i="11"/>
  <c r="AI89" i="11"/>
  <c r="AJ89" i="11"/>
  <c r="AK88" i="11"/>
  <c r="AM76" i="11"/>
  <c r="AL76" i="11" s="1"/>
  <c r="AX76" i="11"/>
  <c r="H80" i="11"/>
  <c r="I80" i="11"/>
  <c r="J80" i="11"/>
  <c r="K80" i="11"/>
  <c r="L80" i="11"/>
  <c r="M79" i="11"/>
  <c r="H83" i="11"/>
  <c r="I83" i="11"/>
  <c r="J83" i="11"/>
  <c r="K83" i="11"/>
  <c r="L83" i="11"/>
  <c r="H86" i="11"/>
  <c r="I86" i="11"/>
  <c r="J86" i="11"/>
  <c r="K86" i="11"/>
  <c r="L86" i="11"/>
  <c r="M85" i="11"/>
  <c r="T80" i="11"/>
  <c r="U80" i="11"/>
  <c r="V80" i="11"/>
  <c r="W80" i="11"/>
  <c r="X80" i="11"/>
  <c r="T83" i="11"/>
  <c r="U83" i="11"/>
  <c r="V83" i="11"/>
  <c r="W83" i="11"/>
  <c r="X83" i="11"/>
  <c r="H53" i="11"/>
  <c r="I53" i="11"/>
  <c r="J53" i="11"/>
  <c r="K53" i="11"/>
  <c r="L53" i="11"/>
  <c r="H56" i="11"/>
  <c r="I56" i="11"/>
  <c r="J56" i="11"/>
  <c r="K56" i="11"/>
  <c r="L56" i="11"/>
  <c r="H59" i="11"/>
  <c r="I59" i="11"/>
  <c r="J59" i="11"/>
  <c r="K59" i="11"/>
  <c r="L59" i="11"/>
  <c r="H62" i="11"/>
  <c r="I62" i="11"/>
  <c r="J62" i="11"/>
  <c r="K62" i="11"/>
  <c r="L62" i="11"/>
  <c r="M61" i="11"/>
  <c r="T56" i="11"/>
  <c r="U56" i="11"/>
  <c r="V56" i="11"/>
  <c r="W56" i="11"/>
  <c r="X56" i="11"/>
  <c r="T59" i="11"/>
  <c r="U59" i="11"/>
  <c r="V59" i="11"/>
  <c r="W59" i="11"/>
  <c r="X59" i="11"/>
  <c r="Y58" i="11"/>
  <c r="AF62" i="11"/>
  <c r="AG62" i="11"/>
  <c r="AH62" i="11"/>
  <c r="AI62" i="11"/>
  <c r="AJ62" i="11"/>
  <c r="AK63" i="11"/>
  <c r="AF65" i="11"/>
  <c r="AG65" i="11"/>
  <c r="AH65" i="11"/>
  <c r="AI65" i="11"/>
  <c r="AJ65" i="11"/>
  <c r="AR74" i="11"/>
  <c r="AS74" i="11"/>
  <c r="AT74" i="11"/>
  <c r="AU74" i="11"/>
  <c r="AV74" i="11"/>
  <c r="AR77" i="11"/>
  <c r="AS77" i="11"/>
  <c r="AT77" i="11"/>
  <c r="AU77" i="11"/>
  <c r="AV77" i="11"/>
  <c r="H69" i="15"/>
  <c r="I69" i="15"/>
  <c r="J69" i="15"/>
  <c r="K69" i="15"/>
  <c r="L69" i="15"/>
  <c r="M70" i="15"/>
  <c r="H72" i="15"/>
  <c r="I72" i="15"/>
  <c r="J72" i="15"/>
  <c r="K72" i="15"/>
  <c r="L72" i="15"/>
  <c r="H73" i="15"/>
  <c r="I73" i="15"/>
  <c r="J73" i="15"/>
  <c r="K73" i="15"/>
  <c r="L73" i="15"/>
  <c r="M74" i="15"/>
  <c r="H76" i="15"/>
  <c r="I76" i="15"/>
  <c r="J76" i="15"/>
  <c r="K76" i="15"/>
  <c r="L76" i="15"/>
  <c r="T71" i="15"/>
  <c r="U71" i="15"/>
  <c r="V71" i="15"/>
  <c r="W71" i="15"/>
  <c r="X71" i="15"/>
  <c r="Y72" i="15"/>
  <c r="T74" i="15"/>
  <c r="U74" i="15"/>
  <c r="V74" i="15"/>
  <c r="W74" i="15"/>
  <c r="X74" i="15"/>
  <c r="AF75" i="15"/>
  <c r="AG75" i="15"/>
  <c r="AH75" i="15"/>
  <c r="AI75" i="15"/>
  <c r="AJ75" i="15"/>
  <c r="AK76" i="15"/>
  <c r="AF78" i="15"/>
  <c r="AG78" i="15"/>
  <c r="AH78" i="15"/>
  <c r="AI78" i="15"/>
  <c r="AJ78" i="15"/>
  <c r="AK77" i="15"/>
  <c r="BD99" i="15"/>
  <c r="BE99" i="15"/>
  <c r="BF99" i="15"/>
  <c r="BG99" i="15"/>
  <c r="BH99" i="15"/>
  <c r="BI100" i="15"/>
  <c r="BD102" i="15"/>
  <c r="BE102" i="15"/>
  <c r="BF102" i="15"/>
  <c r="BG102" i="15"/>
  <c r="BH102" i="15"/>
  <c r="BI101" i="15"/>
  <c r="A70" i="15"/>
  <c r="A6" i="15"/>
  <c r="B6" i="15"/>
  <c r="N6" i="15" s="1"/>
  <c r="A131" i="15"/>
  <c r="A130" i="15"/>
  <c r="A127" i="15"/>
  <c r="A126" i="15"/>
  <c r="A123" i="15"/>
  <c r="A122" i="15"/>
  <c r="A119" i="15"/>
  <c r="A118" i="15"/>
  <c r="A115" i="15"/>
  <c r="A114" i="15"/>
  <c r="A111" i="15"/>
  <c r="A110" i="15"/>
  <c r="A107" i="15"/>
  <c r="A106" i="15"/>
  <c r="A103" i="15"/>
  <c r="A102" i="15"/>
  <c r="A99" i="15"/>
  <c r="A98" i="15"/>
  <c r="A95" i="15"/>
  <c r="A94" i="15"/>
  <c r="A91" i="15"/>
  <c r="A90" i="15"/>
  <c r="A87" i="15"/>
  <c r="A86" i="15"/>
  <c r="A83" i="15"/>
  <c r="A82" i="15"/>
  <c r="A79" i="15"/>
  <c r="A78" i="15"/>
  <c r="A75" i="15"/>
  <c r="A74" i="15"/>
  <c r="A71" i="15"/>
  <c r="A67" i="15"/>
  <c r="A66" i="15"/>
  <c r="A63" i="15"/>
  <c r="A62" i="15"/>
  <c r="A59" i="15"/>
  <c r="A58" i="15"/>
  <c r="A55" i="15"/>
  <c r="A54" i="15"/>
  <c r="A51" i="15"/>
  <c r="A50" i="15"/>
  <c r="A47" i="15"/>
  <c r="A46" i="15"/>
  <c r="A43" i="15"/>
  <c r="A42" i="15"/>
  <c r="A39" i="15"/>
  <c r="A38" i="15"/>
  <c r="A35" i="15"/>
  <c r="A34" i="15"/>
  <c r="A31" i="15"/>
  <c r="A30" i="15"/>
  <c r="A27" i="15"/>
  <c r="A26" i="15"/>
  <c r="A23" i="15"/>
  <c r="A22" i="15"/>
  <c r="A19" i="15"/>
  <c r="A18" i="15"/>
  <c r="A15" i="15"/>
  <c r="A14" i="15"/>
  <c r="A11" i="15"/>
  <c r="A10" i="15"/>
  <c r="A7" i="15"/>
  <c r="M131" i="15"/>
  <c r="X130" i="15"/>
  <c r="W130" i="15"/>
  <c r="V130" i="15"/>
  <c r="U130" i="15"/>
  <c r="T130" i="15"/>
  <c r="Y129" i="15"/>
  <c r="H129" i="15"/>
  <c r="I129" i="15"/>
  <c r="J129" i="15"/>
  <c r="K129" i="15"/>
  <c r="L129" i="15"/>
  <c r="M130" i="15"/>
  <c r="H125" i="15"/>
  <c r="I125" i="15"/>
  <c r="J125" i="15"/>
  <c r="K125" i="15"/>
  <c r="L125" i="15"/>
  <c r="M126" i="15"/>
  <c r="H128" i="15"/>
  <c r="I128" i="15"/>
  <c r="J128" i="15"/>
  <c r="K128" i="15"/>
  <c r="L128" i="15"/>
  <c r="T127" i="15"/>
  <c r="U127" i="15"/>
  <c r="V127" i="15"/>
  <c r="W127" i="15"/>
  <c r="X127" i="15"/>
  <c r="AJ126" i="15"/>
  <c r="AI126" i="15"/>
  <c r="AH126" i="15"/>
  <c r="AG126" i="15"/>
  <c r="AF126" i="15"/>
  <c r="AK125" i="15"/>
  <c r="J117" i="15"/>
  <c r="K117" i="15"/>
  <c r="H117" i="15"/>
  <c r="I117" i="15"/>
  <c r="L117" i="15"/>
  <c r="M118" i="15"/>
  <c r="J120" i="15"/>
  <c r="K120" i="15"/>
  <c r="H120" i="15"/>
  <c r="I120" i="15"/>
  <c r="L120" i="15"/>
  <c r="M119" i="15"/>
  <c r="H121" i="15"/>
  <c r="I121" i="15"/>
  <c r="J121" i="15"/>
  <c r="K121" i="15"/>
  <c r="L121" i="15"/>
  <c r="H124" i="15"/>
  <c r="I124" i="15"/>
  <c r="J124" i="15"/>
  <c r="K124" i="15"/>
  <c r="L124" i="15"/>
  <c r="M123" i="15"/>
  <c r="T119" i="15"/>
  <c r="U119" i="15"/>
  <c r="V119" i="15"/>
  <c r="W119" i="15"/>
  <c r="X119" i="15"/>
  <c r="T122" i="15"/>
  <c r="U122" i="15"/>
  <c r="V122" i="15"/>
  <c r="W122" i="15"/>
  <c r="X122" i="15"/>
  <c r="Y121" i="15"/>
  <c r="AF123" i="15"/>
  <c r="AG123" i="15"/>
  <c r="AH123" i="15"/>
  <c r="AI123" i="15"/>
  <c r="AJ123" i="15"/>
  <c r="AF107" i="15"/>
  <c r="AG107" i="15"/>
  <c r="AH107" i="15"/>
  <c r="AI107" i="15"/>
  <c r="AJ107" i="15"/>
  <c r="AK108" i="15"/>
  <c r="J101" i="15"/>
  <c r="K101" i="15"/>
  <c r="H101" i="15"/>
  <c r="I101" i="15"/>
  <c r="L101" i="15"/>
  <c r="M102" i="15"/>
  <c r="J104" i="15"/>
  <c r="K104" i="15"/>
  <c r="H104" i="15"/>
  <c r="I104" i="15"/>
  <c r="L104" i="15"/>
  <c r="M103" i="15"/>
  <c r="H105" i="15"/>
  <c r="I105" i="15"/>
  <c r="J105" i="15"/>
  <c r="K105" i="15"/>
  <c r="L105" i="15"/>
  <c r="H108" i="15"/>
  <c r="I108" i="15"/>
  <c r="J108" i="15"/>
  <c r="K108" i="15"/>
  <c r="L108" i="15"/>
  <c r="M107" i="15"/>
  <c r="T103" i="15"/>
  <c r="U103" i="15"/>
  <c r="V103" i="15"/>
  <c r="W103" i="15"/>
  <c r="X103" i="15"/>
  <c r="Y104" i="15"/>
  <c r="T106" i="15"/>
  <c r="U106" i="15"/>
  <c r="V106" i="15"/>
  <c r="W106" i="15"/>
  <c r="X106" i="15"/>
  <c r="Y105" i="15"/>
  <c r="AF110" i="15"/>
  <c r="AG110" i="15"/>
  <c r="AH110" i="15"/>
  <c r="AI110" i="15"/>
  <c r="AJ110" i="15"/>
  <c r="L116" i="15"/>
  <c r="K116" i="15"/>
  <c r="J116" i="15"/>
  <c r="I116" i="15"/>
  <c r="H116" i="15"/>
  <c r="X114" i="15"/>
  <c r="W114" i="15"/>
  <c r="V114" i="15"/>
  <c r="U114" i="15"/>
  <c r="T114" i="15"/>
  <c r="Y113" i="15"/>
  <c r="H113" i="15"/>
  <c r="I113" i="15"/>
  <c r="J113" i="15"/>
  <c r="K113" i="15"/>
  <c r="L113" i="15"/>
  <c r="H109" i="15"/>
  <c r="I109" i="15"/>
  <c r="J109" i="15"/>
  <c r="K109" i="15"/>
  <c r="L109" i="15"/>
  <c r="H112" i="15"/>
  <c r="I112" i="15"/>
  <c r="J112" i="15"/>
  <c r="K112" i="15"/>
  <c r="L112" i="15"/>
  <c r="M111" i="15"/>
  <c r="T111" i="15"/>
  <c r="U111" i="15"/>
  <c r="V111" i="15"/>
  <c r="W111" i="15"/>
  <c r="X111" i="15"/>
  <c r="L100" i="15"/>
  <c r="K100" i="15"/>
  <c r="J100" i="15"/>
  <c r="I100" i="15"/>
  <c r="H100" i="15"/>
  <c r="M99" i="15"/>
  <c r="X98" i="15"/>
  <c r="W98" i="15"/>
  <c r="V98" i="15"/>
  <c r="U98" i="15"/>
  <c r="T98" i="15"/>
  <c r="Y97" i="15"/>
  <c r="H97" i="15"/>
  <c r="I97" i="15"/>
  <c r="J97" i="15"/>
  <c r="K97" i="15"/>
  <c r="L97" i="15"/>
  <c r="H93" i="15"/>
  <c r="I93" i="15"/>
  <c r="J93" i="15"/>
  <c r="K93" i="15"/>
  <c r="L93" i="15"/>
  <c r="H96" i="15"/>
  <c r="I96" i="15"/>
  <c r="J96" i="15"/>
  <c r="K96" i="15"/>
  <c r="L96" i="15"/>
  <c r="M95" i="15"/>
  <c r="T95" i="15"/>
  <c r="U95" i="15"/>
  <c r="V95" i="15"/>
  <c r="W95" i="15"/>
  <c r="X95" i="15"/>
  <c r="Y96" i="15"/>
  <c r="AJ94" i="15"/>
  <c r="AI94" i="15"/>
  <c r="AH94" i="15"/>
  <c r="AG94" i="15"/>
  <c r="AF94" i="15"/>
  <c r="J85" i="15"/>
  <c r="K85" i="15"/>
  <c r="H85" i="15"/>
  <c r="I85" i="15"/>
  <c r="L85" i="15"/>
  <c r="M86" i="15"/>
  <c r="J88" i="15"/>
  <c r="K88" i="15"/>
  <c r="H88" i="15"/>
  <c r="I88" i="15"/>
  <c r="L88" i="15"/>
  <c r="H89" i="15"/>
  <c r="I89" i="15"/>
  <c r="J89" i="15"/>
  <c r="K89" i="15"/>
  <c r="L89" i="15"/>
  <c r="H92" i="15"/>
  <c r="I92" i="15"/>
  <c r="J92" i="15"/>
  <c r="K92" i="15"/>
  <c r="L92" i="15"/>
  <c r="M91" i="15"/>
  <c r="T87" i="15"/>
  <c r="U87" i="15"/>
  <c r="V87" i="15"/>
  <c r="W87" i="15"/>
  <c r="X87" i="15"/>
  <c r="Y88" i="15"/>
  <c r="T90" i="15"/>
  <c r="U90" i="15"/>
  <c r="V90" i="15"/>
  <c r="W90" i="15"/>
  <c r="X90" i="15"/>
  <c r="Y89" i="15"/>
  <c r="AF91" i="15"/>
  <c r="AG91" i="15"/>
  <c r="AH91" i="15"/>
  <c r="AI91" i="15"/>
  <c r="AJ91" i="15"/>
  <c r="L84" i="15"/>
  <c r="K84" i="15"/>
  <c r="J84" i="15"/>
  <c r="I84" i="15"/>
  <c r="H84" i="15"/>
  <c r="X82" i="15"/>
  <c r="W82" i="15"/>
  <c r="V82" i="15"/>
  <c r="U82" i="15"/>
  <c r="T82" i="15"/>
  <c r="H81" i="15"/>
  <c r="I81" i="15"/>
  <c r="J81" i="15"/>
  <c r="K81" i="15"/>
  <c r="L81" i="15"/>
  <c r="H77" i="15"/>
  <c r="I77" i="15"/>
  <c r="J77" i="15"/>
  <c r="K77" i="15"/>
  <c r="L77" i="15"/>
  <c r="M78" i="15"/>
  <c r="H80" i="15"/>
  <c r="I80" i="15"/>
  <c r="J80" i="15"/>
  <c r="K80" i="15"/>
  <c r="L80" i="15"/>
  <c r="T79" i="15"/>
  <c r="U79" i="15"/>
  <c r="V79" i="15"/>
  <c r="W79" i="15"/>
  <c r="X79" i="15"/>
  <c r="Y80" i="15"/>
  <c r="J37" i="15"/>
  <c r="K37" i="15"/>
  <c r="H37" i="15"/>
  <c r="I37" i="15"/>
  <c r="L37" i="15"/>
  <c r="J40" i="15"/>
  <c r="K40" i="15"/>
  <c r="H40" i="15"/>
  <c r="I40" i="15"/>
  <c r="L40" i="15"/>
  <c r="M39" i="15"/>
  <c r="H41" i="15"/>
  <c r="I41" i="15"/>
  <c r="J41" i="15"/>
  <c r="K41" i="15"/>
  <c r="L41" i="15"/>
  <c r="H44" i="15"/>
  <c r="I44" i="15"/>
  <c r="J44" i="15"/>
  <c r="K44" i="15"/>
  <c r="L44" i="15"/>
  <c r="M43" i="15"/>
  <c r="T39" i="15"/>
  <c r="U39" i="15"/>
  <c r="V39" i="15"/>
  <c r="W39" i="15"/>
  <c r="X39" i="15"/>
  <c r="Y40" i="15"/>
  <c r="T42" i="15"/>
  <c r="U42" i="15"/>
  <c r="V42" i="15"/>
  <c r="W42" i="15"/>
  <c r="X42" i="15"/>
  <c r="AF43" i="15"/>
  <c r="AG43" i="15"/>
  <c r="AH43" i="15"/>
  <c r="AI43" i="15"/>
  <c r="AJ43" i="15"/>
  <c r="AF46" i="15"/>
  <c r="AG46" i="15"/>
  <c r="AH46" i="15"/>
  <c r="AI46" i="15"/>
  <c r="AJ46" i="15"/>
  <c r="AR51" i="15"/>
  <c r="AS51" i="15"/>
  <c r="AT51" i="15"/>
  <c r="AU51" i="15"/>
  <c r="AV51" i="15"/>
  <c r="AW52" i="15"/>
  <c r="AR54" i="15"/>
  <c r="AS54" i="15"/>
  <c r="AT54" i="15"/>
  <c r="AU54" i="15"/>
  <c r="AV54" i="15"/>
  <c r="L68" i="15"/>
  <c r="K68" i="15"/>
  <c r="J68" i="15"/>
  <c r="I68" i="15"/>
  <c r="H68" i="15"/>
  <c r="M67" i="15"/>
  <c r="X66" i="15"/>
  <c r="W66" i="15"/>
  <c r="V66" i="15"/>
  <c r="U66" i="15"/>
  <c r="T66" i="15"/>
  <c r="H65" i="15"/>
  <c r="I65" i="15"/>
  <c r="J65" i="15"/>
  <c r="K65" i="15"/>
  <c r="L65" i="15"/>
  <c r="H61" i="15"/>
  <c r="I61" i="15"/>
  <c r="J61" i="15"/>
  <c r="K61" i="15"/>
  <c r="L61" i="15"/>
  <c r="H64" i="15"/>
  <c r="I64" i="15"/>
  <c r="J64" i="15"/>
  <c r="K64" i="15"/>
  <c r="L64" i="15"/>
  <c r="M63" i="15"/>
  <c r="T63" i="15"/>
  <c r="U63" i="15"/>
  <c r="V63" i="15"/>
  <c r="W63" i="15"/>
  <c r="X63" i="15"/>
  <c r="H53" i="15"/>
  <c r="I53" i="15"/>
  <c r="J53" i="15"/>
  <c r="K53" i="15"/>
  <c r="L53" i="15"/>
  <c r="M54" i="15"/>
  <c r="J56" i="15"/>
  <c r="K56" i="15"/>
  <c r="H56" i="15"/>
  <c r="I56" i="15"/>
  <c r="L56" i="15"/>
  <c r="M55" i="15"/>
  <c r="H57" i="15"/>
  <c r="I57" i="15"/>
  <c r="J57" i="15"/>
  <c r="K57" i="15"/>
  <c r="L57" i="15"/>
  <c r="M58" i="15"/>
  <c r="H60" i="15"/>
  <c r="I60" i="15"/>
  <c r="J60" i="15"/>
  <c r="K60" i="15"/>
  <c r="L60" i="15"/>
  <c r="T55" i="15"/>
  <c r="U55" i="15"/>
  <c r="V55" i="15"/>
  <c r="W55" i="15"/>
  <c r="X55" i="15"/>
  <c r="T58" i="15"/>
  <c r="U58" i="15"/>
  <c r="V58" i="15"/>
  <c r="W58" i="15"/>
  <c r="X58" i="15"/>
  <c r="Y57" i="15"/>
  <c r="L52" i="15"/>
  <c r="K52" i="15"/>
  <c r="J52" i="15"/>
  <c r="I52" i="15"/>
  <c r="H52" i="15"/>
  <c r="M51" i="15"/>
  <c r="X50" i="15"/>
  <c r="W50" i="15"/>
  <c r="V50" i="15"/>
  <c r="U50" i="15"/>
  <c r="T50" i="15"/>
  <c r="Y49" i="15"/>
  <c r="H49" i="15"/>
  <c r="I49" i="15"/>
  <c r="J49" i="15"/>
  <c r="K49" i="15"/>
  <c r="L49" i="15"/>
  <c r="M50" i="15"/>
  <c r="H45" i="15"/>
  <c r="I45" i="15"/>
  <c r="J45" i="15"/>
  <c r="K45" i="15"/>
  <c r="L45" i="15"/>
  <c r="H48" i="15"/>
  <c r="I48" i="15"/>
  <c r="J48" i="15"/>
  <c r="K48" i="15"/>
  <c r="L48" i="15"/>
  <c r="M47" i="15"/>
  <c r="T47" i="15"/>
  <c r="U47" i="15"/>
  <c r="V47" i="15"/>
  <c r="W47" i="15"/>
  <c r="X47" i="15"/>
  <c r="Y48" i="15"/>
  <c r="AF27" i="15"/>
  <c r="AG27" i="15"/>
  <c r="AH27" i="15"/>
  <c r="AI27" i="15"/>
  <c r="AJ27" i="15"/>
  <c r="AK28" i="15"/>
  <c r="H21" i="15"/>
  <c r="I21" i="15"/>
  <c r="J21" i="15"/>
  <c r="K21" i="15"/>
  <c r="L21" i="15"/>
  <c r="M22" i="15"/>
  <c r="J24" i="15"/>
  <c r="K24" i="15"/>
  <c r="H24" i="15"/>
  <c r="I24" i="15"/>
  <c r="L24" i="15"/>
  <c r="H25" i="15"/>
  <c r="I25" i="15"/>
  <c r="J25" i="15"/>
  <c r="K25" i="15"/>
  <c r="L25" i="15"/>
  <c r="H28" i="15"/>
  <c r="I28" i="15"/>
  <c r="J28" i="15"/>
  <c r="K28" i="15"/>
  <c r="L28" i="15"/>
  <c r="T23" i="15"/>
  <c r="U23" i="15"/>
  <c r="V23" i="15"/>
  <c r="W23" i="15"/>
  <c r="X23" i="15"/>
  <c r="T26" i="15"/>
  <c r="U26" i="15"/>
  <c r="V26" i="15"/>
  <c r="W26" i="15"/>
  <c r="X26" i="15"/>
  <c r="Y25" i="15"/>
  <c r="AF30" i="15"/>
  <c r="AG30" i="15"/>
  <c r="AH30" i="15"/>
  <c r="AI30" i="15"/>
  <c r="AJ30" i="15"/>
  <c r="H29" i="15"/>
  <c r="I29" i="15"/>
  <c r="J29" i="15"/>
  <c r="K29" i="15"/>
  <c r="L29" i="15"/>
  <c r="M30" i="15"/>
  <c r="H32" i="15"/>
  <c r="I32" i="15"/>
  <c r="J32" i="15"/>
  <c r="K32" i="15"/>
  <c r="L32" i="15"/>
  <c r="H33" i="15"/>
  <c r="I33" i="15"/>
  <c r="J33" i="15"/>
  <c r="K33" i="15"/>
  <c r="L33" i="15"/>
  <c r="M34" i="15"/>
  <c r="H36" i="15"/>
  <c r="I36" i="15"/>
  <c r="J36" i="15"/>
  <c r="K36" i="15"/>
  <c r="L36" i="15"/>
  <c r="M35" i="15"/>
  <c r="T31" i="15"/>
  <c r="U31" i="15"/>
  <c r="V31" i="15"/>
  <c r="W31" i="15"/>
  <c r="X31" i="15"/>
  <c r="T34" i="15"/>
  <c r="U34" i="15"/>
  <c r="V34" i="15"/>
  <c r="W34" i="15"/>
  <c r="X34" i="15"/>
  <c r="H13" i="15"/>
  <c r="I13" i="15"/>
  <c r="J13" i="15"/>
  <c r="K13" i="15"/>
  <c r="L13" i="15"/>
  <c r="M14" i="15"/>
  <c r="H16" i="15"/>
  <c r="I16" i="15"/>
  <c r="J16" i="15"/>
  <c r="K16" i="15"/>
  <c r="L16" i="15"/>
  <c r="H17" i="15"/>
  <c r="I17" i="15"/>
  <c r="J17" i="15"/>
  <c r="K17" i="15"/>
  <c r="L17" i="15"/>
  <c r="M18" i="15"/>
  <c r="H20" i="15"/>
  <c r="I20" i="15"/>
  <c r="J20" i="15"/>
  <c r="K20" i="15"/>
  <c r="L20" i="15"/>
  <c r="T15" i="15"/>
  <c r="U15" i="15"/>
  <c r="V15" i="15"/>
  <c r="W15" i="15"/>
  <c r="X15" i="15"/>
  <c r="T18" i="15"/>
  <c r="U18" i="15"/>
  <c r="V18" i="15"/>
  <c r="W18" i="15"/>
  <c r="X18" i="15"/>
  <c r="Y17" i="15"/>
  <c r="A48" i="13"/>
  <c r="A42" i="13"/>
  <c r="C42" i="13"/>
  <c r="B42" i="13" s="1"/>
  <c r="N42" i="13" s="1"/>
  <c r="A36" i="13"/>
  <c r="C36" i="13"/>
  <c r="B36" i="13" s="1"/>
  <c r="N36" i="13" s="1"/>
  <c r="A30" i="13"/>
  <c r="A24" i="13"/>
  <c r="A18" i="13"/>
  <c r="C18" i="13"/>
  <c r="B18" i="13" s="1"/>
  <c r="N18" i="13" s="1"/>
  <c r="M18" i="13"/>
  <c r="A6" i="13"/>
  <c r="C6" i="13"/>
  <c r="B6" i="13"/>
  <c r="N6" i="13" s="1"/>
  <c r="G11" i="13"/>
  <c r="G17" i="13"/>
  <c r="G23" i="13"/>
  <c r="G29" i="13"/>
  <c r="G35" i="13"/>
  <c r="H50" i="13"/>
  <c r="I50" i="13"/>
  <c r="G41" i="13"/>
  <c r="G47" i="13"/>
  <c r="G51" i="13"/>
  <c r="H51" i="13"/>
  <c r="I51" i="13"/>
  <c r="J51" i="13"/>
  <c r="K51" i="13"/>
  <c r="L51" i="13"/>
  <c r="A6" i="11"/>
  <c r="A7" i="11"/>
  <c r="H5" i="11"/>
  <c r="I5" i="11"/>
  <c r="J5" i="11"/>
  <c r="K5" i="11"/>
  <c r="L5" i="11"/>
  <c r="J8" i="11"/>
  <c r="K8" i="11"/>
  <c r="H8" i="11"/>
  <c r="I8" i="11"/>
  <c r="L8" i="11"/>
  <c r="M7" i="11"/>
  <c r="A12" i="11"/>
  <c r="A13" i="11"/>
  <c r="H11" i="11"/>
  <c r="I11" i="11"/>
  <c r="J11" i="11"/>
  <c r="K11" i="11"/>
  <c r="L11" i="11"/>
  <c r="H14" i="11"/>
  <c r="I14" i="11"/>
  <c r="J14" i="11"/>
  <c r="K14" i="11"/>
  <c r="L14" i="11"/>
  <c r="T8" i="11"/>
  <c r="U8" i="11"/>
  <c r="V8" i="11"/>
  <c r="W8" i="11"/>
  <c r="X8" i="11"/>
  <c r="T11" i="11"/>
  <c r="U11" i="11"/>
  <c r="V11" i="11"/>
  <c r="W11" i="11"/>
  <c r="X11" i="11"/>
  <c r="AF14" i="11"/>
  <c r="AG14" i="11"/>
  <c r="AH14" i="11"/>
  <c r="AI14" i="11"/>
  <c r="AJ14" i="11"/>
  <c r="AK15" i="11"/>
  <c r="AF17" i="11"/>
  <c r="AG17" i="11"/>
  <c r="AH17" i="11"/>
  <c r="AI17" i="11"/>
  <c r="AJ17" i="11"/>
  <c r="AR26" i="11"/>
  <c r="AS26" i="11"/>
  <c r="AT26" i="11"/>
  <c r="AU26" i="11"/>
  <c r="AV26" i="11"/>
  <c r="AR29" i="11"/>
  <c r="AS29" i="11"/>
  <c r="AT29" i="11"/>
  <c r="AU29" i="11"/>
  <c r="AV29" i="11"/>
  <c r="BD49" i="11"/>
  <c r="BE49" i="11"/>
  <c r="BF49" i="11"/>
  <c r="BG49" i="11"/>
  <c r="BH49" i="11"/>
  <c r="BD52" i="11"/>
  <c r="BE52" i="11"/>
  <c r="BF52" i="11"/>
  <c r="BG52" i="11"/>
  <c r="BH52" i="11"/>
  <c r="A54" i="11"/>
  <c r="A55" i="11"/>
  <c r="A60" i="11"/>
  <c r="A61" i="11"/>
  <c r="A78" i="11"/>
  <c r="A79" i="11"/>
  <c r="A84" i="11"/>
  <c r="A85" i="11"/>
  <c r="A90" i="11"/>
  <c r="A91" i="11"/>
  <c r="H89" i="11"/>
  <c r="I89" i="11"/>
  <c r="J89" i="11"/>
  <c r="K89" i="11"/>
  <c r="L89" i="11"/>
  <c r="H92" i="11"/>
  <c r="I92" i="11"/>
  <c r="J92" i="11"/>
  <c r="K92" i="11"/>
  <c r="L92" i="11"/>
  <c r="A96" i="11"/>
  <c r="A97" i="11"/>
  <c r="H95" i="11"/>
  <c r="I95" i="11"/>
  <c r="J95" i="11"/>
  <c r="K95" i="11"/>
  <c r="L95" i="11"/>
  <c r="H98" i="11"/>
  <c r="I98" i="11"/>
  <c r="J98" i="11"/>
  <c r="K98" i="11"/>
  <c r="L98" i="11"/>
  <c r="T92" i="11"/>
  <c r="U92" i="11"/>
  <c r="V92" i="11"/>
  <c r="W92" i="11"/>
  <c r="X92" i="11"/>
  <c r="T95" i="11"/>
  <c r="U95" i="11"/>
  <c r="V95" i="11"/>
  <c r="W95" i="11"/>
  <c r="X95" i="11"/>
  <c r="A66" i="11"/>
  <c r="A67" i="11"/>
  <c r="H65" i="11"/>
  <c r="I65" i="11"/>
  <c r="J65" i="11"/>
  <c r="K65" i="11"/>
  <c r="L65" i="11"/>
  <c r="H68" i="11"/>
  <c r="I68" i="11"/>
  <c r="J68" i="11"/>
  <c r="K68" i="11"/>
  <c r="L68" i="11"/>
  <c r="A72" i="11"/>
  <c r="A73" i="11"/>
  <c r="H71" i="11"/>
  <c r="I71" i="11"/>
  <c r="J71" i="11"/>
  <c r="K71" i="11"/>
  <c r="L71" i="11"/>
  <c r="H74" i="11"/>
  <c r="I74" i="11"/>
  <c r="J74" i="11"/>
  <c r="K74" i="11"/>
  <c r="L74" i="11"/>
  <c r="T68" i="11"/>
  <c r="U68" i="11"/>
  <c r="V68" i="11"/>
  <c r="W68" i="11"/>
  <c r="X68" i="11"/>
  <c r="T71" i="11"/>
  <c r="U71" i="11"/>
  <c r="V71" i="11"/>
  <c r="W71" i="11"/>
  <c r="X71" i="11"/>
  <c r="A42" i="11"/>
  <c r="A43" i="11"/>
  <c r="H41" i="11"/>
  <c r="I41" i="11"/>
  <c r="J41" i="11"/>
  <c r="K41" i="11"/>
  <c r="L41" i="11"/>
  <c r="H44" i="11"/>
  <c r="I44" i="11"/>
  <c r="J44" i="11"/>
  <c r="K44" i="11"/>
  <c r="L44" i="11"/>
  <c r="A48" i="11"/>
  <c r="A49" i="11"/>
  <c r="H47" i="11"/>
  <c r="I47" i="11"/>
  <c r="J47" i="11"/>
  <c r="K47" i="11"/>
  <c r="L47" i="11"/>
  <c r="H50" i="11"/>
  <c r="I50" i="11"/>
  <c r="J50" i="11"/>
  <c r="K50" i="11"/>
  <c r="L50" i="11"/>
  <c r="T44" i="11"/>
  <c r="U44" i="11"/>
  <c r="V44" i="11"/>
  <c r="W44" i="11"/>
  <c r="X44" i="11"/>
  <c r="T47" i="11"/>
  <c r="U47" i="11"/>
  <c r="V47" i="11"/>
  <c r="W47" i="11"/>
  <c r="X47" i="11"/>
  <c r="Y46" i="11"/>
  <c r="A30" i="11"/>
  <c r="A31" i="11"/>
  <c r="H29" i="11"/>
  <c r="I29" i="11"/>
  <c r="J29" i="11"/>
  <c r="K29" i="11"/>
  <c r="L29" i="11"/>
  <c r="H32" i="11"/>
  <c r="I32" i="11"/>
  <c r="J32" i="11"/>
  <c r="K32" i="11"/>
  <c r="L32" i="11"/>
  <c r="A36" i="11"/>
  <c r="A37" i="11"/>
  <c r="H35" i="11"/>
  <c r="I35" i="11"/>
  <c r="J35" i="11"/>
  <c r="K35" i="11"/>
  <c r="L35" i="11"/>
  <c r="H38" i="11"/>
  <c r="I38" i="11"/>
  <c r="J38" i="11"/>
  <c r="K38" i="11"/>
  <c r="L38" i="11"/>
  <c r="T32" i="11"/>
  <c r="U32" i="11"/>
  <c r="V32" i="11"/>
  <c r="W32" i="11"/>
  <c r="X32" i="11"/>
  <c r="T35" i="11"/>
  <c r="U35" i="11"/>
  <c r="V35" i="11"/>
  <c r="W35" i="11"/>
  <c r="X35" i="11"/>
  <c r="A18" i="11"/>
  <c r="A19" i="11"/>
  <c r="H17" i="11"/>
  <c r="I17" i="11"/>
  <c r="J17" i="11"/>
  <c r="K17" i="11"/>
  <c r="L17" i="11"/>
  <c r="H20" i="11"/>
  <c r="I20" i="11"/>
  <c r="J20" i="11"/>
  <c r="K20" i="11"/>
  <c r="L20" i="11"/>
  <c r="A24" i="11"/>
  <c r="A25" i="11"/>
  <c r="H23" i="11"/>
  <c r="I23" i="11"/>
  <c r="J23" i="11"/>
  <c r="K23" i="11"/>
  <c r="L23" i="11"/>
  <c r="H26" i="11"/>
  <c r="I26" i="11"/>
  <c r="J26" i="11"/>
  <c r="K26" i="11"/>
  <c r="L26" i="11"/>
  <c r="T20" i="11"/>
  <c r="U20" i="11"/>
  <c r="V20" i="11"/>
  <c r="W20" i="11"/>
  <c r="X20" i="11"/>
  <c r="Y21" i="11"/>
  <c r="T23" i="11"/>
  <c r="U23" i="11"/>
  <c r="V23" i="11"/>
  <c r="W23" i="11"/>
  <c r="X23" i="11"/>
  <c r="AH38" i="11"/>
  <c r="AI38" i="11"/>
  <c r="AJ38" i="11"/>
  <c r="AF38" i="11"/>
  <c r="AG38" i="11"/>
  <c r="AF41" i="11"/>
  <c r="AG41" i="11"/>
  <c r="AH41" i="11"/>
  <c r="AI41" i="11"/>
  <c r="AJ41" i="11"/>
  <c r="AK40" i="11"/>
  <c r="M23" i="15"/>
  <c r="Y32" i="15"/>
  <c r="M62" i="15"/>
  <c r="M79" i="15"/>
  <c r="M87" i="15"/>
  <c r="M110" i="15"/>
  <c r="AK93" i="15"/>
  <c r="M19" i="15"/>
  <c r="AW53" i="15"/>
  <c r="M82" i="15"/>
  <c r="Y33" i="15"/>
  <c r="Y64" i="15"/>
  <c r="Y81" i="15"/>
  <c r="Y112" i="15"/>
  <c r="Y120" i="15"/>
  <c r="Y128" i="15"/>
  <c r="M127" i="15"/>
  <c r="BU69" i="15"/>
  <c r="M26" i="15"/>
  <c r="M46" i="15"/>
  <c r="M106" i="15"/>
  <c r="AK92" i="15"/>
  <c r="M90" i="15"/>
  <c r="AK124" i="15"/>
  <c r="AK45" i="16"/>
  <c r="Y32" i="16"/>
  <c r="Y73" i="15"/>
  <c r="M71" i="15"/>
  <c r="M11" i="15"/>
  <c r="M103" i="16"/>
  <c r="M98" i="16"/>
  <c r="AK60" i="16"/>
  <c r="M51" i="16"/>
  <c r="M46" i="16"/>
  <c r="M146" i="16"/>
  <c r="AK13" i="15"/>
  <c r="Y8" i="15"/>
  <c r="M6" i="15"/>
  <c r="M119" i="16"/>
  <c r="Y113" i="16"/>
  <c r="AK92" i="16"/>
  <c r="AK93" i="16"/>
  <c r="M86" i="16"/>
  <c r="M59" i="16"/>
  <c r="M23" i="16"/>
  <c r="Y17" i="16"/>
  <c r="M78" i="11"/>
  <c r="M42" i="16"/>
  <c r="BI37" i="15"/>
  <c r="Y121" i="16"/>
  <c r="M99" i="16"/>
  <c r="M94" i="16"/>
  <c r="M79" i="16"/>
  <c r="M67" i="16"/>
  <c r="AK61" i="16"/>
  <c r="Y56" i="16"/>
  <c r="Y48" i="16"/>
  <c r="Y25" i="16"/>
  <c r="M122" i="15"/>
  <c r="M75" i="15"/>
  <c r="M7" i="15"/>
  <c r="M126" i="16"/>
  <c r="M115" i="16"/>
  <c r="M110" i="16"/>
  <c r="AW53" i="16"/>
  <c r="AK44" i="16"/>
  <c r="M35" i="16"/>
  <c r="M30" i="16"/>
  <c r="M19" i="16"/>
  <c r="M207" i="16"/>
  <c r="M215" i="16"/>
  <c r="BI100" i="16"/>
  <c r="M151" i="16"/>
  <c r="Y176" i="16"/>
  <c r="M170" i="16"/>
  <c r="Y185" i="16"/>
  <c r="M247" i="16"/>
  <c r="BI229" i="16"/>
  <c r="CG132" i="16"/>
  <c r="Y9" i="16"/>
  <c r="M142" i="16"/>
  <c r="Y160" i="16"/>
  <c r="M190" i="16"/>
  <c r="BI101" i="16"/>
  <c r="AK204" i="16"/>
  <c r="BU196" i="16"/>
  <c r="BU197" i="16"/>
  <c r="M134" i="16"/>
  <c r="M179" i="16"/>
  <c r="AK173" i="16"/>
  <c r="M182" i="16"/>
  <c r="AK220" i="16"/>
  <c r="CG133" i="16"/>
  <c r="M154" i="16"/>
  <c r="Y177" i="16"/>
  <c r="M211" i="16"/>
  <c r="BU68" i="16"/>
  <c r="M206" i="16"/>
  <c r="AK252" i="16"/>
  <c r="AK76" i="16"/>
  <c r="AK205" i="16"/>
  <c r="M6" i="16"/>
  <c r="M135" i="16"/>
  <c r="AK16" i="11"/>
  <c r="M13" i="11"/>
  <c r="AW75" i="11"/>
  <c r="AK64" i="11"/>
  <c r="M31" i="11"/>
  <c r="Y70" i="11"/>
  <c r="Y69" i="11"/>
  <c r="M66" i="11"/>
  <c r="AW27" i="11"/>
  <c r="M67" i="11"/>
  <c r="Y93" i="11"/>
  <c r="BI51" i="11"/>
  <c r="AW28" i="11"/>
  <c r="M19" i="11"/>
  <c r="Y9" i="11"/>
  <c r="M84" i="11"/>
  <c r="M42" i="11"/>
  <c r="M72" i="11"/>
  <c r="M97" i="11"/>
  <c r="M96" i="11"/>
  <c r="M55" i="11"/>
  <c r="Y82" i="11"/>
  <c r="Y81" i="11"/>
  <c r="AW76" i="11"/>
  <c r="M60" i="11"/>
  <c r="Y22" i="11"/>
  <c r="M24" i="11"/>
  <c r="M18" i="11"/>
  <c r="M49" i="11"/>
  <c r="M73" i="11"/>
  <c r="Y94" i="11"/>
  <c r="Y57" i="11"/>
  <c r="M54" i="11"/>
  <c r="Y34" i="11"/>
  <c r="Y33" i="11"/>
  <c r="M30" i="11"/>
  <c r="BI50" i="11"/>
  <c r="M6" i="11"/>
  <c r="M15" i="15"/>
  <c r="M66" i="15"/>
  <c r="M91" i="11"/>
  <c r="Y16" i="15"/>
  <c r="AK44" i="15"/>
  <c r="M42" i="15"/>
  <c r="AK39" i="11"/>
  <c r="M25" i="11"/>
  <c r="M37" i="11"/>
  <c r="M36" i="11"/>
  <c r="M48" i="11"/>
  <c r="M43" i="11"/>
  <c r="M90" i="11"/>
  <c r="Y10" i="11"/>
  <c r="M12" i="11"/>
  <c r="AK45" i="15"/>
  <c r="Y41" i="15"/>
  <c r="M94" i="15"/>
  <c r="Y24" i="15"/>
  <c r="Y56" i="15"/>
  <c r="Y65" i="15"/>
  <c r="M98" i="15"/>
  <c r="M31" i="15"/>
  <c r="AK29" i="15"/>
  <c r="M27" i="15"/>
  <c r="M59" i="15"/>
  <c r="M38" i="15"/>
  <c r="M83" i="15"/>
  <c r="M114" i="15"/>
  <c r="M115" i="15"/>
  <c r="AK109" i="15"/>
  <c r="C6" i="11"/>
  <c r="B6" i="11" s="1"/>
  <c r="N6" i="11"/>
  <c r="C130" i="15"/>
  <c r="C258" i="16"/>
  <c r="C6" i="16"/>
  <c r="B6" i="16"/>
  <c r="N6" i="16" s="1"/>
  <c r="C70" i="15"/>
  <c r="B70" i="15" s="1"/>
  <c r="N70" i="15" s="1"/>
  <c r="C134" i="16"/>
  <c r="B134" i="16"/>
  <c r="N134" i="16" s="1"/>
  <c r="C66" i="15"/>
  <c r="C126" i="16"/>
  <c r="B126" i="16"/>
  <c r="N126" i="16" s="1"/>
  <c r="C38" i="15"/>
  <c r="C70" i="16"/>
  <c r="C98" i="15"/>
  <c r="C190" i="16"/>
  <c r="B190" i="16"/>
  <c r="N190" i="16" s="1"/>
  <c r="C191" i="16"/>
  <c r="B191" i="16" s="1"/>
  <c r="N191" i="16" s="1"/>
  <c r="C102" i="15"/>
  <c r="B102" i="15"/>
  <c r="N102" i="15" s="1"/>
  <c r="C198" i="16"/>
  <c r="B198" i="16" s="1"/>
  <c r="N198" i="16" s="1"/>
  <c r="C62" i="16"/>
  <c r="B62" i="16"/>
  <c r="N62" i="16" s="1"/>
  <c r="C38" i="16"/>
  <c r="C31" i="15"/>
  <c r="B31" i="15"/>
  <c r="N31" i="15" s="1"/>
  <c r="C122" i="15"/>
  <c r="B122" i="15" s="1"/>
  <c r="N122" i="15"/>
  <c r="C111" i="15"/>
  <c r="C54" i="15"/>
  <c r="C23" i="15"/>
  <c r="B23" i="15"/>
  <c r="N23" i="15" s="1"/>
  <c r="C22" i="15"/>
  <c r="C30" i="15"/>
  <c r="B30" i="15"/>
  <c r="N30" i="15" s="1"/>
  <c r="C63" i="15"/>
  <c r="C118" i="15"/>
  <c r="B118" i="15"/>
  <c r="N118" i="15" s="1"/>
  <c r="C55" i="15"/>
  <c r="B55" i="15"/>
  <c r="N55" i="15"/>
  <c r="C18" i="15"/>
  <c r="B18" i="15"/>
  <c r="N18" i="15"/>
  <c r="C19" i="15"/>
  <c r="B19" i="15" s="1"/>
  <c r="N19" i="15" s="1"/>
  <c r="C119" i="15"/>
  <c r="B119" i="15"/>
  <c r="N119" i="15" s="1"/>
  <c r="C62" i="15"/>
  <c r="B62" i="15"/>
  <c r="N62" i="15"/>
  <c r="C127" i="15"/>
  <c r="B127" i="15"/>
  <c r="N127" i="15"/>
  <c r="C126" i="15"/>
  <c r="B126" i="15" s="1"/>
  <c r="N126" i="15" s="1"/>
  <c r="C106" i="15"/>
  <c r="B106" i="15"/>
  <c r="N106" i="15" s="1"/>
  <c r="C14" i="15"/>
  <c r="B14" i="15"/>
  <c r="N14" i="15"/>
  <c r="C46" i="15"/>
  <c r="B46" i="15"/>
  <c r="N46" i="15"/>
  <c r="C27" i="15"/>
  <c r="B27" i="15" s="1"/>
  <c r="N27" i="15" s="1"/>
  <c r="C26" i="15"/>
  <c r="B26" i="15"/>
  <c r="N26" i="15" s="1"/>
  <c r="C43" i="15"/>
  <c r="B43" i="15"/>
  <c r="N43" i="15"/>
  <c r="C79" i="15"/>
  <c r="B79" i="15"/>
  <c r="N79" i="15"/>
  <c r="C71" i="15"/>
  <c r="C47" i="15"/>
  <c r="B47" i="15"/>
  <c r="N47" i="15"/>
  <c r="C110" i="15"/>
  <c r="C90" i="15"/>
  <c r="C7" i="15"/>
  <c r="B7" i="15"/>
  <c r="N7" i="15" s="1"/>
  <c r="C10" i="15"/>
  <c r="C91" i="15"/>
  <c r="B91" i="15"/>
  <c r="N91" i="15" s="1"/>
  <c r="C11" i="15"/>
  <c r="B11" i="15"/>
  <c r="N11" i="15"/>
  <c r="C94" i="15"/>
  <c r="B94" i="15"/>
  <c r="N94" i="15"/>
  <c r="C131" i="15"/>
  <c r="B131" i="15" s="1"/>
  <c r="N131" i="15" s="1"/>
  <c r="C34" i="15"/>
  <c r="B34" i="15"/>
  <c r="N34" i="15" s="1"/>
  <c r="C86" i="15"/>
  <c r="B86" i="15"/>
  <c r="N86" i="15"/>
  <c r="C78" i="15"/>
  <c r="B78" i="15"/>
  <c r="N78" i="15"/>
  <c r="C58" i="15"/>
  <c r="C74" i="15"/>
  <c r="B74" i="15"/>
  <c r="N74" i="15"/>
  <c r="C75" i="15"/>
  <c r="B75" i="15" s="1"/>
  <c r="N75" i="15" s="1"/>
  <c r="C114" i="15"/>
  <c r="B114" i="15"/>
  <c r="N114" i="15" s="1"/>
  <c r="C87" i="15"/>
  <c r="B87" i="15"/>
  <c r="N87" i="15"/>
  <c r="C39" i="15"/>
  <c r="B39" i="15"/>
  <c r="N39" i="15"/>
  <c r="C83" i="15"/>
  <c r="B83" i="15" s="1"/>
  <c r="N83" i="15" s="1"/>
  <c r="C115" i="15"/>
  <c r="B115" i="15"/>
  <c r="N115" i="15" s="1"/>
  <c r="C50" i="15"/>
  <c r="B50" i="15"/>
  <c r="N50" i="15"/>
  <c r="C51" i="15"/>
  <c r="B51" i="15"/>
  <c r="N51" i="15"/>
  <c r="C95" i="15"/>
  <c r="C99" i="15"/>
  <c r="B99" i="15"/>
  <c r="N99" i="15" s="1"/>
  <c r="C67" i="15"/>
  <c r="B67" i="15"/>
  <c r="N67" i="15"/>
  <c r="C42" i="15"/>
  <c r="B42" i="15"/>
  <c r="N42" i="15"/>
  <c r="C15" i="15"/>
  <c r="B15" i="15" s="1"/>
  <c r="N15" i="15" s="1"/>
  <c r="C107" i="15"/>
  <c r="B107" i="15"/>
  <c r="N107" i="15" s="1"/>
  <c r="C103" i="15"/>
  <c r="B103" i="15"/>
  <c r="N103" i="15"/>
  <c r="C35" i="15"/>
  <c r="B35" i="15"/>
  <c r="N35" i="15"/>
  <c r="C123" i="15"/>
  <c r="C82" i="15"/>
  <c r="B82" i="15"/>
  <c r="N82" i="15"/>
  <c r="C59" i="15"/>
  <c r="B59" i="15" s="1"/>
  <c r="N59" i="15" s="1"/>
  <c r="C23" i="16"/>
  <c r="B23" i="16"/>
  <c r="N23" i="16" s="1"/>
  <c r="C66" i="16"/>
  <c r="C159" i="16"/>
  <c r="B159" i="16"/>
  <c r="N159" i="16" s="1"/>
  <c r="C58" i="16"/>
  <c r="C139" i="16"/>
  <c r="B139" i="16"/>
  <c r="N139" i="16" s="1"/>
  <c r="C187" i="16"/>
  <c r="B187" i="16"/>
  <c r="N187" i="16"/>
  <c r="C158" i="16"/>
  <c r="B158" i="16"/>
  <c r="N158" i="16"/>
  <c r="C111" i="16"/>
  <c r="B111" i="16" s="1"/>
  <c r="N111" i="16" s="1"/>
  <c r="C11" i="16"/>
  <c r="C10" i="16"/>
  <c r="B10" i="16" s="1"/>
  <c r="N10" i="16" s="1"/>
  <c r="C166" i="16"/>
  <c r="C214" i="16"/>
  <c r="C55" i="16"/>
  <c r="B55" i="16"/>
  <c r="N55" i="16"/>
  <c r="C54" i="16"/>
  <c r="B54" i="16" s="1"/>
  <c r="N54" i="16" s="1"/>
  <c r="C119" i="16"/>
  <c r="B119" i="16"/>
  <c r="N119" i="16" s="1"/>
  <c r="C195" i="16"/>
  <c r="B195" i="16"/>
  <c r="N195" i="16"/>
  <c r="C175" i="16"/>
  <c r="B175" i="16"/>
  <c r="N175" i="16"/>
  <c r="C250" i="16"/>
  <c r="B250" i="16" s="1"/>
  <c r="N250" i="16" s="1"/>
  <c r="C243" i="16"/>
  <c r="B243" i="16"/>
  <c r="N243" i="16" s="1"/>
  <c r="C26" i="16"/>
  <c r="B26" i="16"/>
  <c r="N26" i="16"/>
  <c r="C27" i="16"/>
  <c r="B27" i="16"/>
  <c r="N27" i="16"/>
  <c r="C174" i="16"/>
  <c r="C231" i="16"/>
  <c r="B231" i="16"/>
  <c r="N231" i="16"/>
  <c r="C234" i="16"/>
  <c r="C182" i="16"/>
  <c r="B182" i="16"/>
  <c r="N182" i="16"/>
  <c r="C183" i="16"/>
  <c r="B183" i="16" s="1"/>
  <c r="N183" i="16" s="1"/>
  <c r="C239" i="16"/>
  <c r="C46" i="16"/>
  <c r="B46" i="16"/>
  <c r="N46" i="16"/>
  <c r="C118" i="16"/>
  <c r="B118" i="16"/>
  <c r="N118" i="16"/>
  <c r="C15" i="16"/>
  <c r="B15" i="16" s="1"/>
  <c r="N15" i="16" s="1"/>
  <c r="C18" i="16"/>
  <c r="B18" i="16" s="1"/>
  <c r="N18" i="16" s="1"/>
  <c r="C127" i="16"/>
  <c r="C207" i="16"/>
  <c r="C142" i="16"/>
  <c r="B142" i="16"/>
  <c r="N142" i="16"/>
  <c r="C259" i="16"/>
  <c r="B259" i="16"/>
  <c r="N259" i="16"/>
  <c r="C42" i="16"/>
  <c r="B42" i="16" s="1"/>
  <c r="N42" i="16" s="1"/>
  <c r="C150" i="16"/>
  <c r="B150" i="16" s="1"/>
  <c r="N150" i="16" s="1"/>
  <c r="C151" i="16"/>
  <c r="B151" i="16"/>
  <c r="N151" i="16" s="1"/>
  <c r="C227" i="16"/>
  <c r="C199" i="16"/>
  <c r="B199" i="16"/>
  <c r="N199" i="16" s="1"/>
  <c r="C63" i="16"/>
  <c r="C226" i="16"/>
  <c r="B226" i="16"/>
  <c r="N226" i="16" s="1"/>
  <c r="C39" i="16"/>
  <c r="B39" i="16"/>
  <c r="N39" i="16"/>
  <c r="C218" i="16"/>
  <c r="C86" i="16"/>
  <c r="C202" i="16"/>
  <c r="B202" i="16"/>
  <c r="N202" i="16" s="1"/>
  <c r="C146" i="16"/>
  <c r="C114" i="16"/>
  <c r="B114" i="16"/>
  <c r="N114" i="16" s="1"/>
  <c r="C115" i="16"/>
  <c r="C143" i="16"/>
  <c r="B143" i="16"/>
  <c r="N143" i="16" s="1"/>
  <c r="C75" i="16"/>
  <c r="B75" i="16"/>
  <c r="N75" i="16"/>
  <c r="C78" i="16"/>
  <c r="B78" i="16" s="1"/>
  <c r="N78" i="16" s="1"/>
  <c r="C19" i="16"/>
  <c r="B19" i="16"/>
  <c r="N19" i="16" s="1"/>
  <c r="C103" i="16"/>
  <c r="B103" i="16"/>
  <c r="N103" i="16" s="1"/>
  <c r="C247" i="16"/>
  <c r="B247" i="16"/>
  <c r="N247" i="16"/>
  <c r="C238" i="16"/>
  <c r="B238" i="16" s="1"/>
  <c r="N238" i="16" s="1"/>
  <c r="C110" i="16"/>
  <c r="B110" i="16"/>
  <c r="N110" i="16" s="1"/>
  <c r="C203" i="16"/>
  <c r="B203" i="16"/>
  <c r="N203" i="16"/>
  <c r="C34" i="16"/>
  <c r="B34" i="16"/>
  <c r="N34" i="16"/>
  <c r="C35" i="16"/>
  <c r="C206" i="16"/>
  <c r="B206" i="16"/>
  <c r="N206" i="16"/>
  <c r="C219" i="16"/>
  <c r="B219" i="16" s="1"/>
  <c r="N219" i="16" s="1"/>
  <c r="C222" i="16"/>
  <c r="B222" i="16" s="1"/>
  <c r="N222" i="16" s="1"/>
  <c r="C50" i="16"/>
  <c r="B50" i="16"/>
  <c r="N50" i="16"/>
  <c r="C43" i="16"/>
  <c r="B43" i="16"/>
  <c r="N43" i="16"/>
  <c r="C242" i="16"/>
  <c r="B242" i="16" s="1"/>
  <c r="N242" i="16" s="1"/>
  <c r="C194" i="16"/>
  <c r="B194" i="16"/>
  <c r="N194" i="16"/>
  <c r="C254" i="16"/>
  <c r="C90" i="16"/>
  <c r="C82" i="16"/>
  <c r="B82" i="16" s="1"/>
  <c r="N82" i="16" s="1"/>
  <c r="C122" i="16"/>
  <c r="C123" i="16"/>
  <c r="B123" i="16" s="1"/>
  <c r="N123" i="16" s="1"/>
  <c r="C14" i="16"/>
  <c r="C47" i="16"/>
  <c r="B47" i="16"/>
  <c r="N47" i="16"/>
  <c r="C246" i="16"/>
  <c r="C138" i="16"/>
  <c r="B138" i="16"/>
  <c r="N138" i="16"/>
  <c r="C106" i="16"/>
  <c r="B106" i="16" s="1"/>
  <c r="N106" i="16" s="1"/>
  <c r="C130" i="16"/>
  <c r="B130" i="16"/>
  <c r="N130" i="16" s="1"/>
  <c r="C79" i="16"/>
  <c r="B79" i="16"/>
  <c r="N79" i="16"/>
  <c r="C251" i="16"/>
  <c r="B251" i="16"/>
  <c r="N251" i="16"/>
  <c r="C155" i="16"/>
  <c r="B155" i="16" s="1"/>
  <c r="N155" i="16" s="1"/>
  <c r="C31" i="16"/>
  <c r="B31" i="16" s="1"/>
  <c r="N31" i="16" s="1"/>
  <c r="C135" i="16"/>
  <c r="B135" i="16"/>
  <c r="N135" i="16"/>
  <c r="C223" i="16"/>
  <c r="B223" i="16"/>
  <c r="N223" i="16"/>
  <c r="C167" i="16"/>
  <c r="B167" i="16" s="1"/>
  <c r="N167" i="16" s="1"/>
  <c r="C71" i="16"/>
  <c r="B71" i="16" s="1"/>
  <c r="N71" i="16" s="1"/>
  <c r="C230" i="16"/>
  <c r="B230" i="16"/>
  <c r="N230" i="16" s="1"/>
  <c r="C154" i="16"/>
  <c r="B154" i="16"/>
  <c r="N154" i="16"/>
  <c r="C162" i="16"/>
  <c r="B162" i="16" s="1"/>
  <c r="N162" i="16" s="1"/>
  <c r="C235" i="16"/>
  <c r="B235" i="16"/>
  <c r="N235" i="16" s="1"/>
  <c r="C74" i="16"/>
  <c r="C102" i="16"/>
  <c r="B102" i="16"/>
  <c r="N102" i="16" s="1"/>
  <c r="C179" i="16"/>
  <c r="B179" i="16" s="1"/>
  <c r="N179" i="16" s="1"/>
  <c r="C211" i="16"/>
  <c r="B211" i="16"/>
  <c r="N211" i="16" s="1"/>
  <c r="C107" i="16"/>
  <c r="C98" i="16"/>
  <c r="B98" i="16"/>
  <c r="N98" i="16" s="1"/>
  <c r="C99" i="16"/>
  <c r="B99" i="16" s="1"/>
  <c r="N99" i="16"/>
  <c r="C94" i="16"/>
  <c r="O96" i="16" s="1"/>
  <c r="C95" i="16"/>
  <c r="B95" i="16" s="1"/>
  <c r="N95" i="16" s="1"/>
  <c r="C171" i="16"/>
  <c r="B171" i="16"/>
  <c r="N171" i="16" s="1"/>
  <c r="C131" i="16"/>
  <c r="B131" i="16" s="1"/>
  <c r="N131" i="16" s="1"/>
  <c r="C30" i="16"/>
  <c r="B30" i="16"/>
  <c r="N30" i="16" s="1"/>
  <c r="C210" i="16"/>
  <c r="C170" i="16"/>
  <c r="B170" i="16"/>
  <c r="N170" i="16" s="1"/>
  <c r="C7" i="16"/>
  <c r="C22" i="16"/>
  <c r="O24" i="16" s="1"/>
  <c r="N24" i="16" s="1"/>
  <c r="Z24" i="16" s="1"/>
  <c r="C147" i="16"/>
  <c r="B147" i="16" s="1"/>
  <c r="N147" i="16" s="1"/>
  <c r="C59" i="16"/>
  <c r="B59" i="16"/>
  <c r="N59" i="16"/>
  <c r="C67" i="16"/>
  <c r="B67" i="16"/>
  <c r="N67" i="16"/>
  <c r="C51" i="16"/>
  <c r="C163" i="16"/>
  <c r="B163" i="16"/>
  <c r="N163" i="16"/>
  <c r="C215" i="16"/>
  <c r="B215" i="16" s="1"/>
  <c r="N215" i="16" s="1"/>
  <c r="C83" i="16"/>
  <c r="B83" i="16"/>
  <c r="N83" i="16" s="1"/>
  <c r="C91" i="16"/>
  <c r="C186" i="16"/>
  <c r="B186" i="16"/>
  <c r="N186" i="16" s="1"/>
  <c r="C87" i="16"/>
  <c r="B87" i="16" s="1"/>
  <c r="N87" i="16"/>
  <c r="C178" i="16"/>
  <c r="C255" i="16"/>
  <c r="B255" i="16" s="1"/>
  <c r="N255" i="16" s="1"/>
  <c r="AM75" i="11"/>
  <c r="AL75" i="11"/>
  <c r="AX75" i="11" s="1"/>
  <c r="AY50" i="11"/>
  <c r="AX50" i="11" s="1"/>
  <c r="BJ50" i="11" s="1"/>
  <c r="Y45" i="11"/>
  <c r="BK69" i="16"/>
  <c r="BJ69" i="16" s="1"/>
  <c r="BV69" i="16" s="1"/>
  <c r="AZ57" i="11"/>
  <c r="BW133" i="16"/>
  <c r="BV133" i="16" s="1"/>
  <c r="CH133" i="16" s="1"/>
  <c r="AM117" i="16"/>
  <c r="AL117" i="16"/>
  <c r="AX117" i="16" s="1"/>
  <c r="AM28" i="11"/>
  <c r="AL28" i="11" s="1"/>
  <c r="AX28" i="11"/>
  <c r="AM212" i="16"/>
  <c r="AL212" i="16" s="1"/>
  <c r="AX212" i="16" s="1"/>
  <c r="AY51" i="11"/>
  <c r="AX51" i="11"/>
  <c r="BJ51" i="11" s="1"/>
  <c r="AM84" i="16"/>
  <c r="AL84" i="16"/>
  <c r="AX84" i="16"/>
  <c r="AM27" i="11"/>
  <c r="AL27" i="11" s="1"/>
  <c r="AX27" i="11" s="1"/>
  <c r="C91" i="11"/>
  <c r="B91" i="11"/>
  <c r="N91" i="11" s="1"/>
  <c r="C78" i="11"/>
  <c r="C79" i="11"/>
  <c r="B79" i="11"/>
  <c r="N79" i="11" s="1"/>
  <c r="C73" i="11"/>
  <c r="B73" i="11" s="1"/>
  <c r="N73" i="11" s="1"/>
  <c r="C60" i="11"/>
  <c r="B60" i="11"/>
  <c r="N60" i="11" s="1"/>
  <c r="C97" i="11"/>
  <c r="C84" i="11"/>
  <c r="C18" i="11"/>
  <c r="C19" i="11"/>
  <c r="B19" i="11"/>
  <c r="N19" i="11" s="1"/>
  <c r="C72" i="11"/>
  <c r="B72" i="11"/>
  <c r="N72" i="11"/>
  <c r="C49" i="11"/>
  <c r="B49" i="11" s="1"/>
  <c r="N49" i="11" s="1"/>
  <c r="C42" i="11"/>
  <c r="O45" i="11" s="1"/>
  <c r="C43" i="11"/>
  <c r="B43" i="11" s="1"/>
  <c r="N43" i="11" s="1"/>
  <c r="C55" i="11"/>
  <c r="B55" i="11" s="1"/>
  <c r="N55" i="11" s="1"/>
  <c r="C13" i="11"/>
  <c r="B13" i="11"/>
  <c r="N13" i="11" s="1"/>
  <c r="C12" i="11"/>
  <c r="B12" i="11"/>
  <c r="N12" i="11"/>
  <c r="C37" i="11"/>
  <c r="B37" i="11" s="1"/>
  <c r="N37" i="11" s="1"/>
  <c r="C36" i="11"/>
  <c r="B36" i="11"/>
  <c r="N36" i="11" s="1"/>
  <c r="C30" i="11"/>
  <c r="B30" i="11"/>
  <c r="N30" i="11"/>
  <c r="C48" i="11"/>
  <c r="B48" i="11" s="1"/>
  <c r="N48" i="11" s="1"/>
  <c r="C61" i="11"/>
  <c r="B61" i="11" s="1"/>
  <c r="N61" i="11" s="1"/>
  <c r="C67" i="11"/>
  <c r="B67" i="11"/>
  <c r="N67" i="11" s="1"/>
  <c r="C54" i="11"/>
  <c r="C24" i="11"/>
  <c r="B24" i="11"/>
  <c r="N24" i="11" s="1"/>
  <c r="C90" i="11"/>
  <c r="B90" i="11"/>
  <c r="N90" i="11"/>
  <c r="AM52" i="16"/>
  <c r="AL52" i="16" s="1"/>
  <c r="AX52" i="16" s="1"/>
  <c r="AY36" i="16"/>
  <c r="AX36" i="16" s="1"/>
  <c r="BJ36" i="16" s="1"/>
  <c r="AM244" i="16"/>
  <c r="AL244" i="16"/>
  <c r="AX244" i="16" s="1"/>
  <c r="AM85" i="16"/>
  <c r="AL85" i="16"/>
  <c r="AX85" i="16"/>
  <c r="T13" i="45"/>
  <c r="T4" i="45"/>
  <c r="T15" i="45"/>
  <c r="T6" i="45"/>
  <c r="T10" i="45"/>
  <c r="T17" i="45"/>
  <c r="C25" i="11"/>
  <c r="B25" i="11"/>
  <c r="N25" i="11" s="1"/>
  <c r="C66" i="11"/>
  <c r="B66" i="11"/>
  <c r="N66" i="11"/>
  <c r="C7" i="11"/>
  <c r="C31" i="11"/>
  <c r="B31" i="11"/>
  <c r="N31" i="11"/>
  <c r="C96" i="11"/>
  <c r="B96" i="11" s="1"/>
  <c r="N96" i="11" s="1"/>
  <c r="C85" i="11"/>
  <c r="B85" i="11" s="1"/>
  <c r="N85" i="11" s="1"/>
  <c r="M12" i="46"/>
  <c r="M10" i="46"/>
  <c r="M15" i="46"/>
  <c r="T14" i="46"/>
  <c r="T7" i="46"/>
  <c r="T4" i="46"/>
  <c r="Y33" i="13"/>
  <c r="AA7" i="46"/>
  <c r="M43" i="13"/>
  <c r="M42" i="13"/>
  <c r="M30" i="13"/>
  <c r="M31" i="13"/>
  <c r="M9" i="47"/>
  <c r="M10" i="47"/>
  <c r="M7" i="47"/>
  <c r="M14" i="47"/>
  <c r="M4" i="47"/>
  <c r="T12" i="47"/>
  <c r="AA5" i="47"/>
  <c r="B123" i="15"/>
  <c r="N123" i="15"/>
  <c r="M13" i="48"/>
  <c r="B122" i="16"/>
  <c r="N122" i="16"/>
  <c r="AM180" i="16"/>
  <c r="AL180" i="16" s="1"/>
  <c r="AX180" i="16" s="1"/>
  <c r="AY228" i="16"/>
  <c r="AX228" i="16" s="1"/>
  <c r="BJ228" i="16" s="1"/>
  <c r="AM245" i="16"/>
  <c r="AL245" i="16"/>
  <c r="AX245" i="16" s="1"/>
  <c r="AM53" i="16"/>
  <c r="AL53" i="16"/>
  <c r="AX53" i="16"/>
  <c r="BK68" i="16"/>
  <c r="BJ68" i="16" s="1"/>
  <c r="BV68" i="16" s="1"/>
  <c r="AM116" i="16"/>
  <c r="AL116" i="16" s="1"/>
  <c r="AX116" i="16" s="1"/>
  <c r="AY165" i="16"/>
  <c r="AX165" i="16"/>
  <c r="BJ165" i="16" s="1"/>
  <c r="AY37" i="16"/>
  <c r="AX37" i="16"/>
  <c r="BJ37" i="16"/>
  <c r="AM116" i="15"/>
  <c r="AL116" i="15" s="1"/>
  <c r="AX116" i="15" s="1"/>
  <c r="AM149" i="16"/>
  <c r="AL149" i="16" s="1"/>
  <c r="AX149" i="16" s="1"/>
  <c r="AM148" i="16"/>
  <c r="AL148" i="16"/>
  <c r="AX148" i="16" s="1"/>
  <c r="BX140" i="16"/>
  <c r="BK197" i="16"/>
  <c r="BJ197" i="16"/>
  <c r="BV197" i="16" s="1"/>
  <c r="AM21" i="16"/>
  <c r="AL21" i="16"/>
  <c r="AX21" i="16"/>
  <c r="AY101" i="16"/>
  <c r="AX101" i="16" s="1"/>
  <c r="BJ101" i="16" s="1"/>
  <c r="B10" i="15"/>
  <c r="N10" i="15" s="1"/>
  <c r="AM181" i="16"/>
  <c r="AL181" i="16"/>
  <c r="AX181" i="16"/>
  <c r="AY229" i="16"/>
  <c r="AX229" i="16" s="1"/>
  <c r="BJ229" i="16" s="1"/>
  <c r="AM213" i="16"/>
  <c r="AL213" i="16" s="1"/>
  <c r="AX213" i="16" s="1"/>
  <c r="AY100" i="16"/>
  <c r="AX100" i="16"/>
  <c r="BJ100" i="16" s="1"/>
  <c r="AY164" i="16"/>
  <c r="AX164" i="16"/>
  <c r="BJ164" i="16"/>
  <c r="BW132" i="16"/>
  <c r="BV132" i="16" s="1"/>
  <c r="CH132" i="16" s="1"/>
  <c r="BK196" i="16"/>
  <c r="BJ196" i="16" s="1"/>
  <c r="BV196" i="16" s="1"/>
  <c r="AY101" i="15"/>
  <c r="AX101" i="15"/>
  <c r="BJ101" i="15" s="1"/>
  <c r="AM84" i="15"/>
  <c r="AL84" i="15"/>
  <c r="AX84" i="15"/>
  <c r="AY36" i="15"/>
  <c r="AX36" i="15" s="1"/>
  <c r="BJ36" i="15" s="1"/>
  <c r="BL75" i="15"/>
  <c r="C48" i="13"/>
  <c r="B48" i="13" s="1"/>
  <c r="N48" i="13" s="1"/>
  <c r="B110" i="15"/>
  <c r="N110" i="15" s="1"/>
  <c r="B218" i="16"/>
  <c r="N218" i="16"/>
  <c r="B22" i="15"/>
  <c r="N22" i="15" s="1"/>
  <c r="B227" i="16"/>
  <c r="N227" i="16"/>
  <c r="AM85" i="15"/>
  <c r="AL85" i="15" s="1"/>
  <c r="AX85" i="15" s="1"/>
  <c r="AM53" i="15"/>
  <c r="AL53" i="15"/>
  <c r="AX53" i="15" s="1"/>
  <c r="AM52" i="15"/>
  <c r="AL52" i="15"/>
  <c r="AX52" i="15"/>
  <c r="AM20" i="15"/>
  <c r="AL20" i="15" s="1"/>
  <c r="AX20" i="15" s="1"/>
  <c r="BK68" i="15"/>
  <c r="BJ68" i="15" s="1"/>
  <c r="BV68" i="15" s="1"/>
  <c r="BK69" i="15"/>
  <c r="BJ69" i="15"/>
  <c r="BV69" i="15" s="1"/>
  <c r="AY37" i="15"/>
  <c r="AX37" i="15"/>
  <c r="BJ37" i="15"/>
  <c r="AM21" i="15"/>
  <c r="AL21" i="15" s="1"/>
  <c r="AX21" i="15" s="1"/>
  <c r="AM117" i="15"/>
  <c r="AL117" i="15" s="1"/>
  <c r="AX117" i="15" s="1"/>
  <c r="B258" i="16"/>
  <c r="N258" i="16"/>
  <c r="C24" i="13"/>
  <c r="B24" i="13" s="1"/>
  <c r="N24" i="13" s="1"/>
  <c r="C30" i="13"/>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C37" i="13"/>
  <c r="B37" i="13" s="1"/>
  <c r="N37" i="13" s="1"/>
  <c r="C31" i="13"/>
  <c r="C49" i="13"/>
  <c r="B49" i="13"/>
  <c r="N49" i="13" s="1"/>
  <c r="C13" i="13"/>
  <c r="B13" i="13"/>
  <c r="N13" i="13"/>
  <c r="C43" i="13"/>
  <c r="B43" i="13" s="1"/>
  <c r="N43" i="13" s="1"/>
  <c r="C7" i="13"/>
  <c r="B7" i="13" s="1"/>
  <c r="N7" i="13" s="1"/>
  <c r="C19" i="13"/>
  <c r="B19" i="13"/>
  <c r="N19" i="13" s="1"/>
  <c r="C25" i="13"/>
  <c r="B25" i="13"/>
  <c r="N25" i="13"/>
  <c r="F4" i="45"/>
  <c r="F14" i="46"/>
  <c r="F18" i="46"/>
  <c r="F4" i="46"/>
  <c r="F8" i="46"/>
  <c r="B115" i="16"/>
  <c r="N115" i="16"/>
  <c r="B246" i="16"/>
  <c r="N246" i="16" s="1"/>
  <c r="B111" i="15"/>
  <c r="N111" i="15"/>
  <c r="T5" i="48"/>
  <c r="T9" i="48"/>
  <c r="M8" i="48"/>
  <c r="M12" i="47"/>
  <c r="F10" i="46"/>
  <c r="T6" i="48"/>
  <c r="T7" i="48"/>
  <c r="T11" i="48"/>
  <c r="T12" i="48"/>
  <c r="T10" i="48"/>
  <c r="Y10" i="13"/>
  <c r="AW28" i="13"/>
  <c r="O41" i="15"/>
  <c r="N41" i="15" s="1"/>
  <c r="Z41" i="15" s="1"/>
  <c r="O57" i="15"/>
  <c r="N57" i="15"/>
  <c r="Z57" i="15"/>
  <c r="O137" i="16"/>
  <c r="N137" i="16" s="1"/>
  <c r="Z137" i="16" s="1"/>
  <c r="O120" i="16"/>
  <c r="N120" i="16" s="1"/>
  <c r="Z120" i="16" s="1"/>
  <c r="O17" i="16"/>
  <c r="N17" i="16"/>
  <c r="Z17" i="16"/>
  <c r="O176" i="16"/>
  <c r="N176" i="16" s="1"/>
  <c r="Z176" i="16" s="1"/>
  <c r="Y34" i="13"/>
  <c r="AA4" i="45"/>
  <c r="AA19" i="46"/>
  <c r="AW27" i="13"/>
  <c r="AK16" i="13"/>
  <c r="AK39" i="13"/>
  <c r="Y21" i="13"/>
  <c r="O120" i="15"/>
  <c r="N120" i="15"/>
  <c r="Z120" i="15"/>
  <c r="B58" i="15"/>
  <c r="N58" i="15" s="1"/>
  <c r="O136" i="16"/>
  <c r="N136" i="16"/>
  <c r="Z136" i="16" s="1"/>
  <c r="O104" i="15"/>
  <c r="N104" i="15"/>
  <c r="Z104" i="15"/>
  <c r="O25" i="16"/>
  <c r="N25" i="16" s="1"/>
  <c r="Z25" i="16" s="1"/>
  <c r="O32" i="16"/>
  <c r="N32" i="16" s="1"/>
  <c r="Z32" i="16" s="1"/>
  <c r="O112" i="16"/>
  <c r="N112" i="16"/>
  <c r="Z112" i="16" s="1"/>
  <c r="M4" i="46"/>
  <c r="O97" i="16"/>
  <c r="N97" i="16" s="1"/>
  <c r="Z97" i="16" s="1"/>
  <c r="O112" i="15"/>
  <c r="N112" i="15"/>
  <c r="Z112" i="15"/>
  <c r="O249" i="16"/>
  <c r="N249" i="16" s="1"/>
  <c r="Z249" i="16" s="1"/>
  <c r="O34" i="11"/>
  <c r="N34" i="11"/>
  <c r="Z34" i="11" s="1"/>
  <c r="B174" i="16"/>
  <c r="N174" i="16"/>
  <c r="O113" i="15"/>
  <c r="N113" i="15" s="1"/>
  <c r="Z113" i="15" s="1"/>
  <c r="O9" i="16"/>
  <c r="N9" i="16"/>
  <c r="Z9" i="16" s="1"/>
  <c r="O65" i="16"/>
  <c r="N65" i="16"/>
  <c r="Z65" i="16"/>
  <c r="O24" i="15"/>
  <c r="N24" i="15" s="1"/>
  <c r="Z24" i="15" s="1"/>
  <c r="O80" i="15"/>
  <c r="N80" i="15" s="1"/>
  <c r="Z80" i="15" s="1"/>
  <c r="O160" i="16"/>
  <c r="N160" i="16" s="1"/>
  <c r="Z160" i="16" s="1"/>
  <c r="O128" i="15"/>
  <c r="O184" i="16"/>
  <c r="N184" i="16" s="1"/>
  <c r="Z184" i="16"/>
  <c r="O161" i="16"/>
  <c r="O49" i="15"/>
  <c r="N49" i="15" s="1"/>
  <c r="Z49" i="15"/>
  <c r="O93" i="11"/>
  <c r="O9" i="15"/>
  <c r="N9" i="15"/>
  <c r="Z9" i="15"/>
  <c r="O81" i="15"/>
  <c r="N81" i="15"/>
  <c r="Z81" i="15"/>
  <c r="O80" i="16"/>
  <c r="N80" i="16" s="1"/>
  <c r="Z80" i="16" s="1"/>
  <c r="O121" i="15"/>
  <c r="N121" i="15" s="1"/>
  <c r="Z121" i="15" s="1"/>
  <c r="O56" i="16"/>
  <c r="O22" i="11"/>
  <c r="N22" i="11"/>
  <c r="Z22" i="11" s="1"/>
  <c r="O69" i="11"/>
  <c r="N69" i="11" s="1"/>
  <c r="Z69" i="11" s="1"/>
  <c r="B11" i="16"/>
  <c r="N11" i="16" s="1"/>
  <c r="N45" i="11"/>
  <c r="Z45" i="11" s="1"/>
  <c r="O248" i="16"/>
  <c r="O113" i="16"/>
  <c r="N113" i="16"/>
  <c r="Z113" i="16" s="1"/>
  <c r="O33" i="11"/>
  <c r="N33" i="11" s="1"/>
  <c r="Z33" i="11" s="1"/>
  <c r="O25" i="15"/>
  <c r="N25" i="15" s="1"/>
  <c r="Z25" i="15" s="1"/>
  <c r="O48" i="16"/>
  <c r="B42" i="11"/>
  <c r="N42" i="11" s="1"/>
  <c r="O88" i="15"/>
  <c r="N88" i="15" s="1"/>
  <c r="Z88" i="15" s="1"/>
  <c r="O105" i="15"/>
  <c r="N105" i="15" s="1"/>
  <c r="Z105" i="15" s="1"/>
  <c r="B22" i="16"/>
  <c r="N22" i="16" s="1"/>
  <c r="O225" i="16"/>
  <c r="N225" i="16" s="1"/>
  <c r="Z225" i="16" s="1"/>
  <c r="O144" i="16"/>
  <c r="N144" i="16" s="1"/>
  <c r="Z144" i="16" s="1"/>
  <c r="O152" i="16"/>
  <c r="O257" i="16"/>
  <c r="N257" i="16"/>
  <c r="Z257" i="16" s="1"/>
  <c r="O8" i="15"/>
  <c r="AA12" i="15" s="1"/>
  <c r="O153" i="16"/>
  <c r="N153" i="16"/>
  <c r="Z153" i="16" s="1"/>
  <c r="O129" i="16"/>
  <c r="N129" i="16" s="1"/>
  <c r="Z129" i="16" s="1"/>
  <c r="N96" i="16"/>
  <c r="Z96" i="16"/>
  <c r="B90" i="16"/>
  <c r="N90" i="16" s="1"/>
  <c r="B66" i="16"/>
  <c r="N66" i="16" s="1"/>
  <c r="O169" i="16"/>
  <c r="N169" i="16" s="1"/>
  <c r="Z169" i="16" s="1"/>
  <c r="O224" i="16"/>
  <c r="O73" i="15"/>
  <c r="N73" i="15" s="1"/>
  <c r="Z73" i="15"/>
  <c r="O217" i="16"/>
  <c r="N217" i="16"/>
  <c r="Z217" i="16" s="1"/>
  <c r="O41" i="16"/>
  <c r="N41" i="16" s="1"/>
  <c r="Z41" i="16" s="1"/>
  <c r="O232" i="16"/>
  <c r="N232" i="16"/>
  <c r="Z232" i="16" s="1"/>
  <c r="O104" i="16"/>
  <c r="N104" i="16" s="1"/>
  <c r="Z104" i="16"/>
  <c r="O58" i="11"/>
  <c r="N58" i="11"/>
  <c r="Z58" i="11" s="1"/>
  <c r="O17" i="15"/>
  <c r="O192" i="16"/>
  <c r="O193" i="16"/>
  <c r="N193" i="16" s="1"/>
  <c r="Z193" i="16" s="1"/>
  <c r="B94" i="16"/>
  <c r="N94" i="16"/>
  <c r="O46" i="11"/>
  <c r="N46" i="11"/>
  <c r="Z46" i="11" s="1"/>
  <c r="O70" i="11"/>
  <c r="N70" i="11" s="1"/>
  <c r="Z70" i="11" s="1"/>
  <c r="O48" i="15"/>
  <c r="N48" i="15"/>
  <c r="Z48" i="15" s="1"/>
  <c r="O9" i="11"/>
  <c r="B7" i="11"/>
  <c r="N7" i="11"/>
  <c r="B7" i="16"/>
  <c r="N7" i="16"/>
  <c r="O8" i="16"/>
  <c r="B210" i="16"/>
  <c r="N210" i="16" s="1"/>
  <c r="O209" i="16"/>
  <c r="N209" i="16" s="1"/>
  <c r="Z209" i="16"/>
  <c r="O200" i="16"/>
  <c r="N161" i="16"/>
  <c r="Z161" i="16" s="1"/>
  <c r="B97" i="11"/>
  <c r="N97" i="11" s="1"/>
  <c r="O94" i="11"/>
  <c r="N94" i="11" s="1"/>
  <c r="Z94" i="11" s="1"/>
  <c r="O177" i="16"/>
  <c r="N177" i="16"/>
  <c r="Z177" i="16" s="1"/>
  <c r="B178" i="16"/>
  <c r="N178" i="16" s="1"/>
  <c r="O216" i="16"/>
  <c r="B214" i="16"/>
  <c r="N214" i="16"/>
  <c r="B90" i="15"/>
  <c r="N90" i="15"/>
  <c r="O89" i="15"/>
  <c r="N89" i="15"/>
  <c r="Z89" i="15" s="1"/>
  <c r="B63" i="15"/>
  <c r="N63" i="15" s="1"/>
  <c r="O64" i="15"/>
  <c r="AA61" i="15" s="1"/>
  <c r="B54" i="15"/>
  <c r="N54" i="15"/>
  <c r="O56" i="15"/>
  <c r="B98" i="15"/>
  <c r="N98" i="15" s="1"/>
  <c r="O97" i="15"/>
  <c r="O65" i="15"/>
  <c r="N65" i="15"/>
  <c r="Z65" i="15" s="1"/>
  <c r="O32" i="15"/>
  <c r="B66" i="15"/>
  <c r="N66" i="15"/>
  <c r="O128" i="16"/>
  <c r="N128" i="16"/>
  <c r="Z128" i="16" s="1"/>
  <c r="B127" i="16"/>
  <c r="N127" i="16" s="1"/>
  <c r="B84" i="11"/>
  <c r="N84" i="11" s="1"/>
  <c r="O82" i="11"/>
  <c r="B74" i="16"/>
  <c r="N74" i="16"/>
  <c r="O73" i="16"/>
  <c r="N73" i="16"/>
  <c r="Z73" i="16" s="1"/>
  <c r="B14" i="16"/>
  <c r="N14" i="16" s="1"/>
  <c r="O16" i="16"/>
  <c r="AA28" i="16"/>
  <c r="Z28" i="16"/>
  <c r="AL28" i="16" s="1"/>
  <c r="AA77" i="15"/>
  <c r="Z77" i="15" s="1"/>
  <c r="AL77" i="15" s="1"/>
  <c r="O16" i="15"/>
  <c r="O241" i="16"/>
  <c r="B35" i="16"/>
  <c r="N35" i="16"/>
  <c r="O33" i="16"/>
  <c r="N33" i="16"/>
  <c r="Z33" i="16" s="1"/>
  <c r="O145" i="16"/>
  <c r="B146" i="16"/>
  <c r="N146" i="16"/>
  <c r="O233" i="16"/>
  <c r="N233" i="16"/>
  <c r="Z233" i="16" s="1"/>
  <c r="B234" i="16"/>
  <c r="N234" i="16" s="1"/>
  <c r="O81" i="11"/>
  <c r="B78" i="11"/>
  <c r="N78" i="11"/>
  <c r="B51" i="16"/>
  <c r="N51" i="16"/>
  <c r="O49" i="16"/>
  <c r="B58" i="16"/>
  <c r="N58" i="16" s="1"/>
  <c r="O57" i="16"/>
  <c r="O33" i="15"/>
  <c r="N33" i="15"/>
  <c r="Z33" i="15" s="1"/>
  <c r="O201" i="16"/>
  <c r="N201" i="16" s="1"/>
  <c r="Z201" i="16"/>
  <c r="O10" i="11"/>
  <c r="N10" i="11"/>
  <c r="Z10" i="11" s="1"/>
  <c r="O185" i="16"/>
  <c r="N185" i="16" s="1"/>
  <c r="Z185" i="16" s="1"/>
  <c r="B30" i="13"/>
  <c r="N30" i="13"/>
  <c r="O45" i="13"/>
  <c r="N45" i="13"/>
  <c r="Z45" i="13" s="1"/>
  <c r="O21" i="13"/>
  <c r="O9" i="13"/>
  <c r="N9" i="13"/>
  <c r="Z9" i="13" s="1"/>
  <c r="O46" i="13"/>
  <c r="N46" i="13" s="1"/>
  <c r="Z46" i="13"/>
  <c r="B70" i="16"/>
  <c r="N70" i="16" s="1"/>
  <c r="O72" i="16"/>
  <c r="B130" i="15"/>
  <c r="N130" i="15"/>
  <c r="O129" i="15"/>
  <c r="N129" i="15"/>
  <c r="Z129" i="15" s="1"/>
  <c r="N128" i="15"/>
  <c r="Z128" i="15" s="1"/>
  <c r="O22" i="13"/>
  <c r="N22" i="13" s="1"/>
  <c r="Z22" i="13" s="1"/>
  <c r="B166" i="16"/>
  <c r="N166" i="16"/>
  <c r="O168" i="16"/>
  <c r="O57" i="11"/>
  <c r="N57" i="11" s="1"/>
  <c r="B54" i="11"/>
  <c r="N54" i="11"/>
  <c r="B107" i="16"/>
  <c r="N107" i="16"/>
  <c r="O105" i="16"/>
  <c r="N241" i="16"/>
  <c r="Z241" i="16" s="1"/>
  <c r="AA124" i="15"/>
  <c r="Z124" i="15" s="1"/>
  <c r="AL124" i="15" s="1"/>
  <c r="B86" i="16"/>
  <c r="N86" i="16"/>
  <c r="O88" i="16"/>
  <c r="B63" i="16"/>
  <c r="N63" i="16" s="1"/>
  <c r="O64" i="16"/>
  <c r="O81" i="16"/>
  <c r="O10" i="13"/>
  <c r="N10" i="13" s="1"/>
  <c r="Z10" i="13" s="1"/>
  <c r="O34" i="13"/>
  <c r="T11" i="45"/>
  <c r="AA140" i="16"/>
  <c r="Z140" i="16"/>
  <c r="AL140" i="16" s="1"/>
  <c r="AA93" i="16"/>
  <c r="Z93" i="16" s="1"/>
  <c r="AL93" i="16"/>
  <c r="AA45" i="15"/>
  <c r="Z45" i="15"/>
  <c r="AL45" i="15" s="1"/>
  <c r="AA29" i="16"/>
  <c r="Z29" i="16" s="1"/>
  <c r="AL29" i="16"/>
  <c r="Z12" i="15"/>
  <c r="AL12" i="15" s="1"/>
  <c r="AA109" i="15"/>
  <c r="Z109" i="15" s="1"/>
  <c r="AL109" i="15" s="1"/>
  <c r="AA28" i="15"/>
  <c r="Z28" i="15"/>
  <c r="AL28" i="15" s="1"/>
  <c r="AA39" i="11"/>
  <c r="Z39" i="11" s="1"/>
  <c r="AL39" i="11" s="1"/>
  <c r="AA173" i="16"/>
  <c r="Z173" i="16" s="1"/>
  <c r="AL173" i="16" s="1"/>
  <c r="AA157" i="16"/>
  <c r="Z157" i="16"/>
  <c r="AL157" i="16" s="1"/>
  <c r="N8" i="15"/>
  <c r="Z8" i="15" s="1"/>
  <c r="N248" i="16"/>
  <c r="Z248" i="16" s="1"/>
  <c r="AA252" i="16"/>
  <c r="Z252" i="16" s="1"/>
  <c r="AL252" i="16" s="1"/>
  <c r="AA109" i="16"/>
  <c r="Z109" i="16" s="1"/>
  <c r="AL109" i="16" s="1"/>
  <c r="N152" i="16"/>
  <c r="Z152" i="16"/>
  <c r="AA156" i="16"/>
  <c r="Z156" i="16"/>
  <c r="AL156" i="16" s="1"/>
  <c r="AA188" i="16"/>
  <c r="Z188" i="16" s="1"/>
  <c r="AL188" i="16"/>
  <c r="N224" i="16"/>
  <c r="Z224" i="16"/>
  <c r="AA221" i="16"/>
  <c r="Z221" i="16"/>
  <c r="AL221" i="16" s="1"/>
  <c r="AA64" i="11"/>
  <c r="Z64" i="11" s="1"/>
  <c r="AL64" i="11" s="1"/>
  <c r="N192" i="16"/>
  <c r="Z192" i="16" s="1"/>
  <c r="AA108" i="15"/>
  <c r="Z108" i="15" s="1"/>
  <c r="AL108" i="15" s="1"/>
  <c r="AA40" i="11"/>
  <c r="Z40" i="11"/>
  <c r="AL40" i="11" s="1"/>
  <c r="N16" i="15"/>
  <c r="Z16" i="15"/>
  <c r="AA12" i="16"/>
  <c r="Z12" i="16" s="1"/>
  <c r="AL12" i="16" s="1"/>
  <c r="N8" i="16"/>
  <c r="Z8" i="16"/>
  <c r="N32" i="15"/>
  <c r="Z32" i="15"/>
  <c r="AA29" i="15"/>
  <c r="Z29" i="15"/>
  <c r="AL29" i="15" s="1"/>
  <c r="N56" i="15"/>
  <c r="Z56" i="15" s="1"/>
  <c r="AA60" i="15"/>
  <c r="Z60" i="15" s="1"/>
  <c r="AL60" i="15" s="1"/>
  <c r="N57" i="16"/>
  <c r="Z57" i="16"/>
  <c r="AA125" i="16"/>
  <c r="Z125" i="16" s="1"/>
  <c r="AL125" i="16"/>
  <c r="N81" i="11"/>
  <c r="Z81" i="11"/>
  <c r="N145" i="16"/>
  <c r="Z145" i="16" s="1"/>
  <c r="AA141" i="16"/>
  <c r="Z141" i="16" s="1"/>
  <c r="AL141" i="16" s="1"/>
  <c r="N16" i="16"/>
  <c r="Z16" i="16"/>
  <c r="AA13" i="16"/>
  <c r="Z13" i="16"/>
  <c r="AL13" i="16" s="1"/>
  <c r="N97" i="15"/>
  <c r="Z97" i="15" s="1"/>
  <c r="Z61" i="15"/>
  <c r="AL61" i="15" s="1"/>
  <c r="N64" i="15"/>
  <c r="Z64" i="15" s="1"/>
  <c r="AA204" i="16"/>
  <c r="Z204" i="16" s="1"/>
  <c r="AL204" i="16" s="1"/>
  <c r="N200" i="16"/>
  <c r="Z200" i="16"/>
  <c r="N49" i="16"/>
  <c r="Z49" i="16"/>
  <c r="AA236" i="16"/>
  <c r="Z236" i="16" s="1"/>
  <c r="AL236" i="16"/>
  <c r="AA220" i="16"/>
  <c r="Z220" i="16"/>
  <c r="AL220" i="16" s="1"/>
  <c r="N216" i="16"/>
  <c r="Z216" i="16" s="1"/>
  <c r="AA92" i="15"/>
  <c r="Z92" i="15" s="1"/>
  <c r="AL92" i="15" s="1"/>
  <c r="N9" i="11"/>
  <c r="Z9" i="11"/>
  <c r="AA15" i="11"/>
  <c r="Z15" i="11"/>
  <c r="AL15" i="11" s="1"/>
  <c r="AA40" i="13"/>
  <c r="Z40" i="13" s="1"/>
  <c r="AL40" i="13" s="1"/>
  <c r="N81" i="16"/>
  <c r="Z81" i="16" s="1"/>
  <c r="AA77" i="16"/>
  <c r="Z77" i="16" s="1"/>
  <c r="AL77" i="16" s="1"/>
  <c r="Z57" i="11"/>
  <c r="AA63" i="11"/>
  <c r="Z63" i="11" s="1"/>
  <c r="AL63" i="11" s="1"/>
  <c r="N64" i="16"/>
  <c r="Z64" i="16" s="1"/>
  <c r="AA61" i="16"/>
  <c r="Z61" i="16" s="1"/>
  <c r="AL61" i="16" s="1"/>
  <c r="N105" i="16"/>
  <c r="Z105" i="16" s="1"/>
  <c r="AA108" i="16"/>
  <c r="Z108" i="16" s="1"/>
  <c r="AL108" i="16" s="1"/>
  <c r="N168" i="16"/>
  <c r="Z168" i="16"/>
  <c r="AA172" i="16"/>
  <c r="Z172" i="16" s="1"/>
  <c r="AL172" i="16" s="1"/>
  <c r="N88" i="16"/>
  <c r="Z88" i="16"/>
  <c r="AA76" i="16"/>
  <c r="Z76" i="16" s="1"/>
  <c r="AL76" i="16" s="1"/>
  <c r="N72" i="16"/>
  <c r="Z72" i="16" s="1"/>
  <c r="AA125" i="15"/>
  <c r="Z125" i="15" s="1"/>
  <c r="AL125" i="15" s="1"/>
  <c r="N34" i="13"/>
  <c r="Z34" i="13" s="1"/>
  <c r="AA15" i="13" l="1"/>
  <c r="Z15" i="13" s="1"/>
  <c r="AL15" i="13" s="1"/>
  <c r="AM28" i="13"/>
  <c r="N82" i="11"/>
  <c r="Z82" i="11" s="1"/>
  <c r="AA87" i="11"/>
  <c r="Z87" i="11" s="1"/>
  <c r="AL87" i="11" s="1"/>
  <c r="B254" i="16"/>
  <c r="N254" i="16" s="1"/>
  <c r="O256" i="16"/>
  <c r="B95" i="15"/>
  <c r="N95" i="15" s="1"/>
  <c r="O96" i="15"/>
  <c r="O72" i="15"/>
  <c r="B71" i="15"/>
  <c r="N71" i="15" s="1"/>
  <c r="B38" i="16"/>
  <c r="N38" i="16" s="1"/>
  <c r="O40" i="16"/>
  <c r="B31" i="13"/>
  <c r="N31" i="13" s="1"/>
  <c r="O33" i="13"/>
  <c r="B18" i="11"/>
  <c r="N18" i="11" s="1"/>
  <c r="O21" i="11"/>
  <c r="B239" i="16"/>
  <c r="N239" i="16" s="1"/>
  <c r="O240" i="16"/>
  <c r="N21" i="13"/>
  <c r="Z21" i="13" s="1"/>
  <c r="AA16" i="13"/>
  <c r="N48" i="16"/>
  <c r="Z48" i="16" s="1"/>
  <c r="AA45" i="16"/>
  <c r="Z45" i="16" s="1"/>
  <c r="AL45" i="16" s="1"/>
  <c r="N93" i="11"/>
  <c r="Z93" i="11" s="1"/>
  <c r="AA88" i="11"/>
  <c r="Z88" i="11" s="1"/>
  <c r="AL88" i="11" s="1"/>
  <c r="AA189" i="16"/>
  <c r="Z189" i="16" s="1"/>
  <c r="AL189" i="16" s="1"/>
  <c r="N17" i="15"/>
  <c r="Z17" i="15" s="1"/>
  <c r="AA13" i="15"/>
  <c r="Z13" i="15" s="1"/>
  <c r="AL13" i="15" s="1"/>
  <c r="N56" i="16"/>
  <c r="Z56" i="16" s="1"/>
  <c r="AA60" i="16"/>
  <c r="Z60" i="16" s="1"/>
  <c r="AL60" i="16" s="1"/>
  <c r="B207" i="16"/>
  <c r="N207" i="16" s="1"/>
  <c r="O208" i="16"/>
  <c r="B91" i="16"/>
  <c r="N91" i="16" s="1"/>
  <c r="O89" i="16"/>
  <c r="B38" i="15"/>
  <c r="N38" i="15" s="1"/>
  <c r="O40" i="15"/>
  <c r="O121" i="16"/>
  <c r="F11" i="46"/>
  <c r="F9" i="46"/>
  <c r="F5" i="46"/>
  <c r="N89" i="16" l="1"/>
  <c r="Z89" i="16" s="1"/>
  <c r="AA92" i="16"/>
  <c r="Z92" i="16" s="1"/>
  <c r="AL92" i="16" s="1"/>
  <c r="AA76" i="15"/>
  <c r="Z76" i="15" s="1"/>
  <c r="AL76" i="15" s="1"/>
  <c r="N72" i="15"/>
  <c r="Z72" i="15" s="1"/>
  <c r="N121" i="16"/>
  <c r="Z121" i="16" s="1"/>
  <c r="AA124" i="16"/>
  <c r="Z124" i="16" s="1"/>
  <c r="AL124" i="16" s="1"/>
  <c r="Z16" i="13"/>
  <c r="AL16" i="13" s="1"/>
  <c r="AM27" i="13"/>
  <c r="AA16" i="11"/>
  <c r="Z16" i="11" s="1"/>
  <c r="AL16" i="11" s="1"/>
  <c r="N21" i="11"/>
  <c r="Z21" i="11" s="1"/>
  <c r="AA44" i="16"/>
  <c r="Z44" i="16" s="1"/>
  <c r="AL44" i="16" s="1"/>
  <c r="N40" i="16"/>
  <c r="Z40" i="16" s="1"/>
  <c r="N96" i="15"/>
  <c r="Z96" i="15" s="1"/>
  <c r="AA93" i="15"/>
  <c r="Z93" i="15" s="1"/>
  <c r="AL93" i="15" s="1"/>
  <c r="AA205" i="16"/>
  <c r="Z205" i="16" s="1"/>
  <c r="AL205" i="16" s="1"/>
  <c r="N208" i="16"/>
  <c r="Z208" i="16" s="1"/>
  <c r="N40" i="15"/>
  <c r="Z40" i="15" s="1"/>
  <c r="AA44" i="15"/>
  <c r="Z44" i="15" s="1"/>
  <c r="AL44" i="15" s="1"/>
  <c r="AA237" i="16"/>
  <c r="Z237" i="16" s="1"/>
  <c r="AL237" i="16" s="1"/>
  <c r="N240" i="16"/>
  <c r="Z240" i="16" s="1"/>
  <c r="N33" i="13"/>
  <c r="Z33" i="13" s="1"/>
  <c r="AA39" i="13"/>
  <c r="AA253" i="16"/>
  <c r="Z253" i="16" s="1"/>
  <c r="AL253" i="16" s="1"/>
  <c r="N256" i="16"/>
  <c r="Z256" i="16" s="1"/>
  <c r="Z39" i="13" l="1"/>
  <c r="AL39" i="13" s="1"/>
  <c r="AL28" i="13"/>
  <c r="AX28" i="13" s="1"/>
  <c r="AN35" i="13"/>
  <c r="AL27" i="13"/>
  <c r="AX27" i="13" s="1"/>
</calcChain>
</file>

<file path=xl/sharedStrings.xml><?xml version="1.0" encoding="utf-8"?>
<sst xmlns="http://schemas.openxmlformats.org/spreadsheetml/2006/main" count="354" uniqueCount="108">
  <si>
    <t>FINAL</t>
  </si>
  <si>
    <t>Seeded</t>
  </si>
  <si>
    <t>Tournament Rule</t>
  </si>
  <si>
    <t>Best of Three</t>
  </si>
  <si>
    <t>Set win rules</t>
  </si>
  <si>
    <t>&gt; For Best of Three system, player who win 2 sets will win the match</t>
  </si>
  <si>
    <t>&gt; For Best of Five system, player who win 3 sets will win the match</t>
  </si>
  <si>
    <t xml:space="preserve">&gt; Player who win 6 games where his/her opponent is held by maximum 4 games will win the set </t>
  </si>
  <si>
    <t xml:space="preserve">&gt; Player who win 7 games where his/her opponent is held by maximum 5 games will win the set </t>
  </si>
  <si>
    <t>&gt; If the set is decided by tie break, player who win tie break will win the set</t>
  </si>
  <si>
    <t>&gt; If the set is decided with no tie break, player who win 2 consecutive games will win the set</t>
  </si>
  <si>
    <t>FIRST ROUND</t>
  </si>
  <si>
    <t>QUARTER FINAL</t>
  </si>
  <si>
    <t>SEMI FINAL</t>
  </si>
  <si>
    <t>CHAMPION</t>
  </si>
  <si>
    <t>VISIT EXCELTEMPLATE.NET FOR MORE TEMPLATES AND UPDATES</t>
  </si>
  <si>
    <t>SEMIFINAL</t>
  </si>
  <si>
    <t>FIRST ROUND MATCHES</t>
  </si>
  <si>
    <t>vs</t>
  </si>
  <si>
    <t>Player Name</t>
  </si>
  <si>
    <t>Maximum Players</t>
  </si>
  <si>
    <t>SECOND ROUND</t>
  </si>
  <si>
    <t>THIRD ROUND</t>
  </si>
  <si>
    <t>FOURTH ROUND</t>
  </si>
  <si>
    <t xml:space="preserve">Need help? Please see this page for information: </t>
  </si>
  <si>
    <t>https://exceltemplate.net/support/</t>
  </si>
  <si>
    <t>Emmanuel Josiah</t>
  </si>
  <si>
    <t>Israel Josiah</t>
  </si>
  <si>
    <t>Pius Aluwong</t>
  </si>
  <si>
    <t>PIUS AND BROS WEEKLY TOURNAMENT</t>
  </si>
  <si>
    <t>Pts</t>
  </si>
  <si>
    <t>Winner</t>
  </si>
  <si>
    <t>50pts</t>
  </si>
  <si>
    <t>Semis</t>
  </si>
  <si>
    <t>Finalist</t>
  </si>
  <si>
    <t>15pts</t>
  </si>
  <si>
    <t>5pts</t>
  </si>
  <si>
    <t>2pts</t>
  </si>
  <si>
    <t>Zaria Tennis Ranking</t>
  </si>
  <si>
    <t>ZARIA WEEKLY TOURNAMENT</t>
  </si>
  <si>
    <t>Moses Gabriel</t>
  </si>
  <si>
    <t>Noel Joel</t>
  </si>
  <si>
    <t>Seed</t>
  </si>
  <si>
    <t>Points Gained</t>
  </si>
  <si>
    <t>Round Exit</t>
  </si>
  <si>
    <t>Points</t>
  </si>
  <si>
    <t>Qts</t>
  </si>
  <si>
    <t>Round16</t>
  </si>
  <si>
    <t>1st round</t>
  </si>
  <si>
    <t>100pts</t>
  </si>
  <si>
    <t>10pts</t>
  </si>
  <si>
    <t>Weekly Tournament</t>
  </si>
  <si>
    <t xml:space="preserve">Last tournament points </t>
  </si>
  <si>
    <t>Uncle Ralph</t>
  </si>
  <si>
    <t>Tola</t>
  </si>
  <si>
    <t>5th Week GrandSlam</t>
  </si>
  <si>
    <t>60pts</t>
  </si>
  <si>
    <t>35pts</t>
  </si>
  <si>
    <t>Round</t>
  </si>
  <si>
    <t>Points to Defend</t>
  </si>
  <si>
    <t>Finalist (20)</t>
  </si>
  <si>
    <t>Winner (50)</t>
  </si>
  <si>
    <t>Semis (15)</t>
  </si>
  <si>
    <t>Qtrs (5)</t>
  </si>
  <si>
    <t>Round 16 (2)</t>
  </si>
  <si>
    <t>Andy Murray Open</t>
  </si>
  <si>
    <t>Novak Djokovic Open</t>
  </si>
  <si>
    <t>Rafael Nadal Open</t>
  </si>
  <si>
    <t>Roger Federer Open</t>
  </si>
  <si>
    <t>Prev. Pts to Def.</t>
  </si>
  <si>
    <t>Pts Gained</t>
  </si>
  <si>
    <t>Pts Diff</t>
  </si>
  <si>
    <t>Pts Diff+</t>
  </si>
  <si>
    <t>GrandSlam</t>
  </si>
  <si>
    <t>Winner (100)</t>
  </si>
  <si>
    <t>Finalist (60)</t>
  </si>
  <si>
    <t>Semis (35)</t>
  </si>
  <si>
    <t>Qtrs (15)</t>
  </si>
  <si>
    <t>Round 16 (10)</t>
  </si>
  <si>
    <t>Randbtw Generator</t>
  </si>
  <si>
    <t>Paste rand Numbers &amp; Edit Duplicates here</t>
  </si>
  <si>
    <t>Pts to Def.</t>
  </si>
  <si>
    <t>AY Sagaya</t>
  </si>
  <si>
    <t>Dr Ibrahim</t>
  </si>
  <si>
    <t>Uche obieze</t>
  </si>
  <si>
    <t>Shafeek Rabiu</t>
  </si>
  <si>
    <t>Dominion Peter</t>
  </si>
  <si>
    <t>Dr Farouk</t>
  </si>
  <si>
    <t>Mr Francis</t>
  </si>
  <si>
    <t>Engr. Usman</t>
  </si>
  <si>
    <t>Ibrahim Maleek</t>
  </si>
  <si>
    <t>Captain</t>
  </si>
  <si>
    <t>Engr. Dauda</t>
  </si>
  <si>
    <t>Sini Guli</t>
  </si>
  <si>
    <t>Joseph Dike</t>
  </si>
  <si>
    <t>Engr. Ado</t>
  </si>
  <si>
    <t>Joseph Ojobo</t>
  </si>
  <si>
    <t>Abdul Kano</t>
  </si>
  <si>
    <t>Deji Adeyemi</t>
  </si>
  <si>
    <t>Prof. Olorushe</t>
  </si>
  <si>
    <t>January</t>
  </si>
  <si>
    <t>February</t>
  </si>
  <si>
    <t>March</t>
  </si>
  <si>
    <t>April</t>
  </si>
  <si>
    <t>30pts</t>
  </si>
  <si>
    <t>Dr. Lawrence</t>
  </si>
  <si>
    <t>Finalist (30)</t>
  </si>
  <si>
    <t xml:space="preserve">Emmanuel Josiah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</si>
</sst>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26" x14ac:knownFonts="1">
    <font>
      <sz val="10"/>
      <name val="Arial"/>
    </font>
    <font>
      <sz val="8"/>
      <name val="Arial"/>
      <family val="2"/>
    </font>
    <font>
      <u/>
      <sz val="10"/>
      <color indexed="12"/>
      <name val="Arial"/>
      <family val="2"/>
    </font>
    <font>
      <sz val="10"/>
      <name val="Tahoma"/>
      <family val="2"/>
    </font>
    <font>
      <sz val="10"/>
      <color indexed="9"/>
      <name val="Tahoma"/>
      <family val="2"/>
    </font>
    <font>
      <b/>
      <sz val="10"/>
      <name val="Tahoma"/>
      <family val="2"/>
    </font>
    <font>
      <b/>
      <sz val="10"/>
      <color indexed="9"/>
      <name val="Tahoma"/>
      <family val="2"/>
    </font>
    <font>
      <b/>
      <sz val="10"/>
      <color indexed="9"/>
      <name val="Verdana"/>
      <family val="2"/>
    </font>
    <font>
      <i/>
      <sz val="14"/>
      <color indexed="9"/>
      <name val="Algerian"/>
      <family val="5"/>
    </font>
    <font>
      <b/>
      <sz val="12"/>
      <color indexed="9"/>
      <name val="Arial"/>
      <family val="2"/>
    </font>
    <font>
      <sz val="11"/>
      <name val="Arial"/>
      <family val="2"/>
    </font>
    <font>
      <u/>
      <sz val="12"/>
      <color theme="10"/>
      <name val="Calibri"/>
      <family val="2"/>
      <scheme val="minor"/>
    </font>
    <font>
      <sz val="12"/>
      <color theme="1"/>
      <name val="Calibri"/>
      <family val="2"/>
      <scheme val="minor"/>
    </font>
    <font>
      <sz val="20"/>
      <color theme="1"/>
      <name val="Arial"/>
      <family val="2"/>
    </font>
    <font>
      <sz val="20"/>
      <color theme="1"/>
      <name val="Calibri"/>
      <family val="2"/>
      <scheme val="minor"/>
    </font>
    <font>
      <u/>
      <sz val="20"/>
      <color theme="10"/>
      <name val="Arial"/>
      <family val="2"/>
    </font>
    <font>
      <u/>
      <sz val="20"/>
      <color theme="10"/>
      <name val="Calibri"/>
      <family val="2"/>
      <scheme val="minor"/>
    </font>
    <font>
      <b/>
      <sz val="20"/>
      <color theme="0"/>
      <name val="Arial"/>
      <family val="2"/>
    </font>
    <font>
      <sz val="20"/>
      <color theme="0"/>
      <name val="Arial"/>
      <family val="2"/>
    </font>
    <font>
      <sz val="10"/>
      <color theme="0"/>
      <name val="Tahoma"/>
      <family val="2"/>
    </font>
    <font>
      <sz val="10"/>
      <color theme="1"/>
      <name val="Arial"/>
      <family val="2"/>
    </font>
    <font>
      <sz val="10"/>
      <color theme="0"/>
      <name val="Arial"/>
      <family val="2"/>
    </font>
    <font>
      <sz val="10"/>
      <color theme="1"/>
      <name val="Tahoma"/>
      <family val="2"/>
    </font>
    <font>
      <sz val="10"/>
      <color theme="1"/>
      <name val="Arial"/>
      <family val="2"/>
    </font>
    <font>
      <sz val="10"/>
      <name val="Arial"/>
      <family val="2"/>
    </font>
    <font>
      <sz val="10"/>
      <color theme="1"/>
      <name val="Arial"/>
      <family val="2"/>
    </font>
  </fonts>
  <fills count="12">
    <fill>
      <patternFill patternType="none"/>
    </fill>
    <fill>
      <patternFill patternType="gray125"/>
    </fill>
    <fill>
      <patternFill patternType="solid">
        <fgColor indexed="12"/>
        <bgColor indexed="64"/>
      </patternFill>
    </fill>
    <fill>
      <patternFill patternType="solid">
        <fgColor indexed="44"/>
        <bgColor indexed="64"/>
      </patternFill>
    </fill>
    <fill>
      <patternFill patternType="solid">
        <fgColor theme="0"/>
        <bgColor indexed="64"/>
      </patternFill>
    </fill>
    <fill>
      <patternFill patternType="solid">
        <fgColor theme="1"/>
        <bgColor indexed="64"/>
      </patternFill>
    </fill>
    <fill>
      <patternFill patternType="solid">
        <fgColor rgb="FF0C0C0C"/>
        <bgColor indexed="64"/>
      </patternFill>
    </fill>
    <fill>
      <patternFill patternType="solid">
        <fgColor rgb="FF2F75B6"/>
        <bgColor indexed="64"/>
      </patternFill>
    </fill>
    <fill>
      <patternFill patternType="solid">
        <fgColor theme="6" tint="0.79998168889431442"/>
        <bgColor theme="6" tint="0.79998168889431442"/>
      </patternFill>
    </fill>
    <fill>
      <patternFill patternType="solid">
        <fgColor theme="2" tint="-9.9978637043366805E-2"/>
        <bgColor indexed="64"/>
      </patternFill>
    </fill>
    <fill>
      <patternFill patternType="solid">
        <fgColor rgb="FF002060"/>
        <bgColor indexed="64"/>
      </patternFill>
    </fill>
    <fill>
      <patternFill patternType="solid">
        <fgColor theme="6" tint="0.59999389629810485"/>
        <bgColor indexed="64"/>
      </patternFill>
    </fill>
  </fills>
  <borders count="38">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theme="6"/>
      </left>
      <right style="thin">
        <color theme="6"/>
      </right>
      <top style="thin">
        <color theme="6"/>
      </top>
      <bottom style="thin">
        <color theme="6"/>
      </bottom>
      <diagonal/>
    </border>
    <border>
      <left/>
      <right/>
      <top style="thin">
        <color theme="1"/>
      </top>
      <bottom/>
      <diagonal/>
    </border>
    <border>
      <left/>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2"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cellStyleXfs>
  <cellXfs count="128">
    <xf numFmtId="0" fontId="0" fillId="0" borderId="0" xfId="0"/>
    <xf numFmtId="0" fontId="3" fillId="0" borderId="0" xfId="0" applyFont="1"/>
    <xf numFmtId="0" fontId="3" fillId="0" borderId="0" xfId="0" applyFont="1" applyAlignment="1" applyProtection="1">
      <alignment vertical="center"/>
      <protection hidden="1"/>
    </xf>
    <xf numFmtId="0" fontId="5" fillId="0" borderId="0" xfId="0" applyFont="1" applyAlignment="1" applyProtection="1">
      <alignment vertical="center"/>
      <protection hidden="1"/>
    </xf>
    <xf numFmtId="0" fontId="3" fillId="0" borderId="0" xfId="0" applyFont="1" applyAlignment="1" applyProtection="1">
      <alignment horizontal="center" vertical="center"/>
      <protection hidden="1"/>
    </xf>
    <xf numFmtId="0" fontId="4" fillId="0" borderId="0" xfId="0" applyFont="1" applyAlignment="1" applyProtection="1">
      <alignment vertical="center"/>
      <protection hidden="1"/>
    </xf>
    <xf numFmtId="0" fontId="3" fillId="0" borderId="0" xfId="0" quotePrefix="1" applyFont="1" applyAlignment="1" applyProtection="1">
      <alignment horizontal="center" vertical="center"/>
      <protection hidden="1"/>
    </xf>
    <xf numFmtId="0" fontId="3" fillId="0" borderId="1" xfId="0" applyFont="1" applyBorder="1" applyAlignment="1" applyProtection="1">
      <alignment vertical="center"/>
      <protection hidden="1"/>
    </xf>
    <xf numFmtId="0" fontId="3" fillId="0" borderId="0" xfId="0" applyFont="1" applyAlignment="1" applyProtection="1">
      <alignment horizontal="right" vertical="center"/>
      <protection hidden="1"/>
    </xf>
    <xf numFmtId="0" fontId="4" fillId="0" borderId="2" xfId="0" applyFont="1" applyBorder="1" applyAlignment="1" applyProtection="1">
      <alignment vertical="center"/>
      <protection hidden="1"/>
    </xf>
    <xf numFmtId="0" fontId="3" fillId="0" borderId="3" xfId="0" applyFont="1" applyBorder="1" applyAlignment="1" applyProtection="1">
      <alignment vertical="center"/>
      <protection hidden="1"/>
    </xf>
    <xf numFmtId="0" fontId="3" fillId="0" borderId="1" xfId="0" applyFont="1" applyBorder="1" applyAlignment="1" applyProtection="1">
      <alignment horizontal="center" vertical="center"/>
      <protection hidden="1"/>
    </xf>
    <xf numFmtId="0" fontId="4" fillId="0" borderId="4" xfId="0" applyFont="1" applyBorder="1" applyAlignment="1" applyProtection="1">
      <alignment vertical="center"/>
      <protection hidden="1"/>
    </xf>
    <xf numFmtId="0" fontId="4" fillId="0" borderId="5" xfId="0" applyFont="1" applyBorder="1" applyAlignment="1" applyProtection="1">
      <alignment vertical="center"/>
      <protection hidden="1"/>
    </xf>
    <xf numFmtId="0" fontId="6" fillId="0" borderId="0" xfId="0" applyFont="1" applyAlignment="1" applyProtection="1">
      <alignment vertical="center"/>
      <protection hidden="1"/>
    </xf>
    <xf numFmtId="0" fontId="3" fillId="0" borderId="6" xfId="0" applyFont="1" applyBorder="1" applyAlignment="1" applyProtection="1">
      <alignment vertical="center"/>
      <protection hidden="1"/>
    </xf>
    <xf numFmtId="0" fontId="3" fillId="0" borderId="7" xfId="0" applyFont="1" applyBorder="1" applyAlignment="1" applyProtection="1">
      <alignment vertical="center"/>
      <protection hidden="1"/>
    </xf>
    <xf numFmtId="0" fontId="3" fillId="0" borderId="7" xfId="0" applyFont="1" applyBorder="1" applyAlignment="1" applyProtection="1">
      <alignment horizontal="right" vertical="center"/>
      <protection hidden="1"/>
    </xf>
    <xf numFmtId="0" fontId="3" fillId="0" borderId="8" xfId="0" applyFont="1" applyBorder="1" applyAlignment="1" applyProtection="1">
      <alignment horizontal="right" vertical="center"/>
      <protection hidden="1"/>
    </xf>
    <xf numFmtId="0" fontId="3" fillId="0" borderId="9" xfId="0" applyFont="1" applyBorder="1" applyAlignment="1" applyProtection="1">
      <alignment vertical="center"/>
      <protection hidden="1"/>
    </xf>
    <xf numFmtId="0" fontId="5" fillId="0" borderId="3" xfId="0" applyFont="1" applyBorder="1" applyAlignment="1" applyProtection="1">
      <alignment vertical="center"/>
      <protection hidden="1"/>
    </xf>
    <xf numFmtId="0" fontId="3" fillId="0" borderId="10" xfId="0" applyFont="1" applyBorder="1" applyAlignment="1" applyProtection="1">
      <alignment vertical="center"/>
      <protection hidden="1"/>
    </xf>
    <xf numFmtId="0" fontId="3" fillId="0" borderId="4" xfId="0" applyFont="1" applyBorder="1" applyAlignment="1" applyProtection="1">
      <alignment vertical="center"/>
      <protection hidden="1"/>
    </xf>
    <xf numFmtId="0" fontId="3" fillId="0" borderId="11" xfId="0" applyFont="1" applyBorder="1" applyAlignment="1" applyProtection="1">
      <alignment vertical="center"/>
      <protection locked="0"/>
    </xf>
    <xf numFmtId="0" fontId="3" fillId="0" borderId="12" xfId="0" applyFont="1" applyBorder="1" applyAlignment="1" applyProtection="1">
      <alignment vertical="center"/>
      <protection locked="0"/>
    </xf>
    <xf numFmtId="0" fontId="3" fillId="0" borderId="13" xfId="0" applyFont="1" applyBorder="1" applyAlignment="1" applyProtection="1">
      <alignment vertical="center"/>
      <protection locked="0"/>
    </xf>
    <xf numFmtId="0" fontId="3" fillId="0" borderId="14" xfId="0" applyFont="1" applyBorder="1" applyAlignment="1">
      <alignment horizontal="right" indent="1"/>
    </xf>
    <xf numFmtId="0" fontId="3" fillId="0" borderId="15" xfId="0" applyFont="1" applyBorder="1" applyAlignment="1">
      <alignment horizontal="right" indent="1"/>
    </xf>
    <xf numFmtId="0" fontId="3" fillId="0" borderId="0" xfId="0" applyFont="1" applyAlignment="1">
      <alignment horizontal="right" indent="1"/>
    </xf>
    <xf numFmtId="0" fontId="6" fillId="2" borderId="14" xfId="0" applyFont="1" applyFill="1" applyBorder="1" applyAlignment="1">
      <alignment horizontal="right" indent="1"/>
    </xf>
    <xf numFmtId="0" fontId="6" fillId="2" borderId="15" xfId="0" applyFont="1" applyFill="1" applyBorder="1" applyAlignment="1">
      <alignment horizontal="right" indent="1"/>
    </xf>
    <xf numFmtId="0" fontId="5" fillId="0" borderId="14" xfId="0" applyFont="1" applyBorder="1" applyAlignment="1">
      <alignment horizontal="center"/>
    </xf>
    <xf numFmtId="0" fontId="5" fillId="0" borderId="16" xfId="0" applyFont="1" applyBorder="1" applyAlignment="1">
      <alignment horizontal="center"/>
    </xf>
    <xf numFmtId="0" fontId="4" fillId="0" borderId="17" xfId="0" applyFont="1" applyBorder="1" applyAlignment="1" applyProtection="1">
      <alignment vertical="center"/>
      <protection hidden="1"/>
    </xf>
    <xf numFmtId="0" fontId="4" fillId="0" borderId="18" xfId="0" applyFont="1" applyBorder="1" applyAlignment="1" applyProtection="1">
      <alignment vertical="center"/>
      <protection hidden="1"/>
    </xf>
    <xf numFmtId="0" fontId="4" fillId="0" borderId="3" xfId="0" applyFont="1" applyBorder="1" applyAlignment="1" applyProtection="1">
      <alignment vertical="center"/>
      <protection hidden="1"/>
    </xf>
    <xf numFmtId="0" fontId="3" fillId="0" borderId="14" xfId="0" applyFont="1" applyBorder="1" applyAlignment="1">
      <alignment horizontal="left" indent="1"/>
    </xf>
    <xf numFmtId="0" fontId="13" fillId="0" borderId="0" xfId="3" applyFont="1"/>
    <xf numFmtId="0" fontId="14" fillId="0" borderId="0" xfId="3" applyFont="1"/>
    <xf numFmtId="0" fontId="15" fillId="0" borderId="0" xfId="2" applyFont="1"/>
    <xf numFmtId="0" fontId="16" fillId="0" borderId="0" xfId="2" applyFont="1" applyAlignment="1"/>
    <xf numFmtId="0" fontId="12" fillId="0" borderId="0" xfId="3"/>
    <xf numFmtId="0" fontId="3" fillId="4" borderId="19" xfId="0" applyFont="1" applyFill="1" applyBorder="1"/>
    <xf numFmtId="0" fontId="3" fillId="4" borderId="5" xfId="0" applyFont="1" applyFill="1" applyBorder="1"/>
    <xf numFmtId="0" fontId="3" fillId="4" borderId="2" xfId="0" applyFont="1" applyFill="1" applyBorder="1"/>
    <xf numFmtId="0" fontId="3" fillId="4" borderId="9" xfId="0" applyFont="1" applyFill="1" applyBorder="1"/>
    <xf numFmtId="0" fontId="3" fillId="4" borderId="0" xfId="0" applyFont="1" applyFill="1"/>
    <xf numFmtId="0" fontId="3" fillId="4" borderId="3" xfId="0" applyFont="1" applyFill="1" applyBorder="1"/>
    <xf numFmtId="0" fontId="3" fillId="4" borderId="10" xfId="0" applyFont="1" applyFill="1" applyBorder="1"/>
    <xf numFmtId="0" fontId="3" fillId="4" borderId="1" xfId="0" applyFont="1" applyFill="1" applyBorder="1"/>
    <xf numFmtId="0" fontId="3" fillId="4" borderId="4" xfId="0" applyFont="1" applyFill="1" applyBorder="1"/>
    <xf numFmtId="0" fontId="3" fillId="0" borderId="20" xfId="0" applyFont="1" applyBorder="1" applyAlignment="1">
      <alignment horizontal="right" indent="1"/>
    </xf>
    <xf numFmtId="0" fontId="3" fillId="0" borderId="21" xfId="0" applyFont="1" applyBorder="1" applyAlignment="1">
      <alignment horizontal="right" indent="1"/>
    </xf>
    <xf numFmtId="0" fontId="3" fillId="0" borderId="22" xfId="0" applyFont="1" applyBorder="1" applyAlignment="1">
      <alignment horizontal="right" indent="1"/>
    </xf>
    <xf numFmtId="0" fontId="3" fillId="0" borderId="23" xfId="0" applyFont="1" applyBorder="1" applyAlignment="1">
      <alignment horizontal="right" indent="1"/>
    </xf>
    <xf numFmtId="0" fontId="3" fillId="0" borderId="24" xfId="0" applyFont="1" applyBorder="1" applyAlignment="1">
      <alignment horizontal="right" indent="1"/>
    </xf>
    <xf numFmtId="0" fontId="3" fillId="0" borderId="25" xfId="0" applyFont="1" applyBorder="1" applyAlignment="1">
      <alignment horizontal="right" indent="1"/>
    </xf>
    <xf numFmtId="0" fontId="17" fillId="5" borderId="0" xfId="0" applyFont="1" applyFill="1" applyAlignment="1">
      <alignment horizontal="centerContinuous"/>
    </xf>
    <xf numFmtId="0" fontId="18" fillId="5" borderId="0" xfId="0" applyFont="1" applyFill="1" applyAlignment="1">
      <alignment horizontal="centerContinuous"/>
    </xf>
    <xf numFmtId="0" fontId="6" fillId="2" borderId="16" xfId="0" applyFont="1" applyFill="1" applyBorder="1"/>
    <xf numFmtId="0" fontId="6" fillId="2" borderId="16" xfId="0" applyFont="1" applyFill="1" applyBorder="1" applyAlignment="1">
      <alignment vertical="center"/>
    </xf>
    <xf numFmtId="0" fontId="19" fillId="0" borderId="0" xfId="0" applyFont="1" applyAlignment="1" applyProtection="1">
      <alignment vertical="center"/>
      <protection hidden="1"/>
    </xf>
    <xf numFmtId="0" fontId="19" fillId="0" borderId="4" xfId="0" applyFont="1" applyBorder="1" applyAlignment="1" applyProtection="1">
      <alignment vertical="center"/>
      <protection hidden="1"/>
    </xf>
    <xf numFmtId="0" fontId="19" fillId="0" borderId="5" xfId="0" applyFont="1" applyBorder="1" applyAlignment="1" applyProtection="1">
      <alignment vertical="center"/>
      <protection hidden="1"/>
    </xf>
    <xf numFmtId="0" fontId="8" fillId="6" borderId="0" xfId="0" applyFont="1" applyFill="1" applyAlignment="1">
      <alignment horizontal="centerContinuous"/>
    </xf>
    <xf numFmtId="0" fontId="9" fillId="7" borderId="0" xfId="0" applyFont="1" applyFill="1" applyAlignment="1">
      <alignment vertical="center"/>
    </xf>
    <xf numFmtId="0" fontId="20" fillId="8" borderId="31" xfId="0" applyFont="1" applyFill="1" applyBorder="1"/>
    <xf numFmtId="0" fontId="20" fillId="0" borderId="31" xfId="0" applyFont="1" applyBorder="1"/>
    <xf numFmtId="0" fontId="20" fillId="0" borderId="32" xfId="0" applyFont="1" applyBorder="1"/>
    <xf numFmtId="0" fontId="20" fillId="0" borderId="33" xfId="0" applyFont="1" applyBorder="1"/>
    <xf numFmtId="0" fontId="20" fillId="0" borderId="34" xfId="0" applyFont="1" applyBorder="1"/>
    <xf numFmtId="0" fontId="20" fillId="0" borderId="36" xfId="0" applyFont="1" applyBorder="1"/>
    <xf numFmtId="0" fontId="19" fillId="0" borderId="2" xfId="0" applyFont="1" applyBorder="1" applyAlignment="1" applyProtection="1">
      <alignment vertical="center"/>
      <protection hidden="1"/>
    </xf>
    <xf numFmtId="0" fontId="10" fillId="9" borderId="0" xfId="0" applyFont="1" applyFill="1"/>
    <xf numFmtId="0" fontId="0" fillId="0" borderId="0" xfId="0" applyAlignment="1">
      <alignment horizontal="center" vertical="center"/>
    </xf>
    <xf numFmtId="0" fontId="22" fillId="0" borderId="0" xfId="0" applyFont="1" applyAlignment="1" applyProtection="1">
      <alignment vertical="center"/>
      <protection hidden="1"/>
    </xf>
    <xf numFmtId="0" fontId="21" fillId="0" borderId="0" xfId="0" applyFont="1"/>
    <xf numFmtId="0" fontId="3" fillId="0" borderId="14" xfId="0" applyFont="1" applyBorder="1" applyAlignment="1">
      <alignment horizontal="center" vertical="center"/>
    </xf>
    <xf numFmtId="0" fontId="0" fillId="0" borderId="14" xfId="0" applyBorder="1" applyAlignment="1">
      <alignment horizontal="center" vertical="center"/>
    </xf>
    <xf numFmtId="164" fontId="0" fillId="0" borderId="0" xfId="0" applyNumberFormat="1"/>
    <xf numFmtId="0" fontId="22" fillId="0" borderId="11" xfId="0" applyFont="1" applyBorder="1" applyAlignment="1" applyProtection="1">
      <alignment vertical="center"/>
      <protection locked="0"/>
    </xf>
    <xf numFmtId="0" fontId="22" fillId="0" borderId="12" xfId="0" applyFont="1" applyBorder="1" applyAlignment="1" applyProtection="1">
      <alignment vertical="center"/>
      <protection locked="0"/>
    </xf>
    <xf numFmtId="0" fontId="19" fillId="5" borderId="20" xfId="0" applyFont="1" applyFill="1" applyBorder="1" applyAlignment="1">
      <alignment horizontal="center" vertical="center"/>
    </xf>
    <xf numFmtId="0" fontId="19" fillId="5" borderId="15" xfId="0" applyFont="1" applyFill="1" applyBorder="1"/>
    <xf numFmtId="0" fontId="6" fillId="10" borderId="26" xfId="0" applyFont="1" applyFill="1" applyBorder="1" applyAlignment="1">
      <alignment vertical="center"/>
    </xf>
    <xf numFmtId="0" fontId="6" fillId="10" borderId="3" xfId="0" applyFont="1" applyFill="1" applyBorder="1"/>
    <xf numFmtId="0" fontId="22" fillId="11" borderId="14" xfId="0" applyFont="1" applyFill="1" applyBorder="1" applyAlignment="1">
      <alignment horizontal="left" indent="1"/>
    </xf>
    <xf numFmtId="0" fontId="22" fillId="11" borderId="16" xfId="0" applyFont="1" applyFill="1" applyBorder="1" applyAlignment="1">
      <alignment horizontal="left" indent="1"/>
    </xf>
    <xf numFmtId="0" fontId="22" fillId="11" borderId="37" xfId="0" applyFont="1" applyFill="1" applyBorder="1" applyAlignment="1">
      <alignment horizontal="left" indent="1"/>
    </xf>
    <xf numFmtId="0" fontId="19" fillId="5" borderId="2" xfId="0" applyFont="1" applyFill="1" applyBorder="1" applyAlignment="1">
      <alignment horizontal="center" vertical="center"/>
    </xf>
    <xf numFmtId="0" fontId="23" fillId="0" borderId="32" xfId="0" applyFont="1" applyBorder="1"/>
    <xf numFmtId="0" fontId="23" fillId="0" borderId="32" xfId="0" applyFont="1" applyBorder="1" applyAlignment="1">
      <alignment horizontal="center" vertical="center"/>
    </xf>
    <xf numFmtId="0" fontId="23" fillId="0" borderId="35" xfId="0" applyFont="1" applyBorder="1" applyAlignment="1">
      <alignment horizontal="center" vertical="center"/>
    </xf>
    <xf numFmtId="0" fontId="19" fillId="5" borderId="19" xfId="0" applyFont="1" applyFill="1" applyBorder="1"/>
    <xf numFmtId="0" fontId="24" fillId="0" borderId="0" xfId="0" applyFont="1"/>
    <xf numFmtId="0" fontId="25" fillId="0" borderId="32" xfId="0" applyFont="1" applyBorder="1"/>
    <xf numFmtId="0" fontId="25" fillId="0" borderId="32" xfId="0" applyFont="1" applyBorder="1" applyAlignment="1">
      <alignment horizontal="center" vertical="center"/>
    </xf>
    <xf numFmtId="0" fontId="25" fillId="0" borderId="35" xfId="0" applyFont="1" applyBorder="1" applyAlignment="1">
      <alignment horizontal="center" vertical="center"/>
    </xf>
    <xf numFmtId="0" fontId="25" fillId="0" borderId="34" xfId="0" applyFont="1" applyBorder="1" applyAlignment="1">
      <alignment horizontal="center" vertical="center"/>
    </xf>
    <xf numFmtId="0" fontId="6" fillId="2" borderId="14" xfId="0" applyFont="1" applyFill="1" applyBorder="1" applyAlignment="1">
      <alignment horizontal="center" vertical="center"/>
    </xf>
    <xf numFmtId="0" fontId="6" fillId="2" borderId="0" xfId="0" applyFont="1" applyFill="1" applyAlignment="1">
      <alignment horizontal="center"/>
    </xf>
    <xf numFmtId="0" fontId="6" fillId="2" borderId="1" xfId="0" applyFont="1" applyFill="1" applyBorder="1" applyAlignment="1">
      <alignment horizontal="center"/>
    </xf>
    <xf numFmtId="0" fontId="3" fillId="0" borderId="21" xfId="0" applyFont="1" applyBorder="1" applyAlignment="1">
      <alignment horizontal="center"/>
    </xf>
    <xf numFmtId="0" fontId="3" fillId="0" borderId="15" xfId="0"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20" xfId="0" applyFont="1" applyBorder="1" applyAlignment="1">
      <alignment horizontal="center"/>
    </xf>
    <xf numFmtId="0" fontId="3" fillId="0" borderId="14" xfId="0" applyFont="1" applyBorder="1" applyAlignment="1">
      <alignment horizontal="center"/>
    </xf>
    <xf numFmtId="0" fontId="5" fillId="3" borderId="27" xfId="0" applyFont="1" applyFill="1" applyBorder="1" applyAlignment="1">
      <alignment horizontal="center"/>
    </xf>
    <xf numFmtId="0" fontId="5" fillId="3" borderId="29" xfId="0" applyFont="1" applyFill="1" applyBorder="1" applyAlignment="1">
      <alignment horizontal="center"/>
    </xf>
    <xf numFmtId="0" fontId="5" fillId="3" borderId="2" xfId="0" applyFont="1" applyFill="1" applyBorder="1" applyAlignment="1">
      <alignment horizontal="center"/>
    </xf>
    <xf numFmtId="0" fontId="5" fillId="3" borderId="16" xfId="0" applyFont="1" applyFill="1" applyBorder="1" applyAlignment="1">
      <alignment horizontal="center"/>
    </xf>
    <xf numFmtId="0" fontId="5" fillId="3" borderId="14" xfId="0" applyFont="1" applyFill="1" applyBorder="1" applyAlignment="1">
      <alignment horizontal="center"/>
    </xf>
    <xf numFmtId="0" fontId="6" fillId="2" borderId="0" xfId="0" applyFont="1" applyFill="1" applyAlignment="1" applyProtection="1">
      <alignment horizontal="center" vertical="center"/>
      <protection locked="0"/>
    </xf>
    <xf numFmtId="0" fontId="7" fillId="2" borderId="0" xfId="1" applyFont="1" applyFill="1" applyAlignment="1" applyProtection="1">
      <alignment horizontal="center" vertical="center"/>
      <protection hidden="1"/>
    </xf>
    <xf numFmtId="0" fontId="5" fillId="0" borderId="0" xfId="0" applyFont="1" applyAlignment="1" applyProtection="1">
      <alignment horizontal="center" vertical="center"/>
      <protection hidden="1"/>
    </xf>
    <xf numFmtId="0" fontId="6" fillId="2" borderId="30" xfId="0" applyFont="1" applyFill="1" applyBorder="1" applyAlignment="1" applyProtection="1">
      <alignment horizontal="center" vertical="center"/>
      <protection hidden="1"/>
    </xf>
    <xf numFmtId="0" fontId="6" fillId="0" borderId="0" xfId="0" applyFont="1" applyAlignment="1" applyProtection="1">
      <alignment horizontal="center" vertical="center"/>
      <protection hidden="1"/>
    </xf>
    <xf numFmtId="0" fontId="6" fillId="2" borderId="19" xfId="0" applyFont="1" applyFill="1" applyBorder="1" applyAlignment="1">
      <alignment horizontal="center"/>
    </xf>
    <xf numFmtId="0" fontId="6" fillId="2" borderId="5" xfId="0" applyFont="1" applyFill="1" applyBorder="1" applyAlignment="1">
      <alignment horizontal="center"/>
    </xf>
    <xf numFmtId="0" fontId="6" fillId="2" borderId="2" xfId="0" applyFont="1" applyFill="1" applyBorder="1" applyAlignment="1">
      <alignment horizontal="center"/>
    </xf>
    <xf numFmtId="0" fontId="6" fillId="2" borderId="19"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9" xfId="0" applyFont="1" applyFill="1" applyBorder="1" applyAlignment="1">
      <alignment horizontal="center"/>
    </xf>
    <xf numFmtId="0" fontId="13" fillId="0" borderId="0" xfId="3" applyFont="1" applyAlignment="1">
      <alignment horizontal="left"/>
    </xf>
    <xf numFmtId="0" fontId="16" fillId="0" borderId="0" xfId="2" applyFont="1" applyAlignment="1">
      <alignment horizontal="left"/>
    </xf>
  </cellXfs>
  <cellStyles count="4">
    <cellStyle name="Hyperlink" xfId="1" builtinId="8"/>
    <cellStyle name="Hyperlink 2" xfId="2" xr:uid="{00000000-0005-0000-0000-000001000000}"/>
    <cellStyle name="Normal" xfId="0" builtinId="0"/>
    <cellStyle name="Normal 2" xfId="3" xr:uid="{00000000-0005-0000-0000-000003000000}"/>
  </cellStyles>
  <dxfs count="137">
    <dxf>
      <font>
        <condense val="0"/>
        <extend val="0"/>
        <color indexed="55"/>
      </font>
    </dxf>
    <dxf>
      <font>
        <b/>
        <i val="0"/>
        <condense val="0"/>
        <extend val="0"/>
      </font>
    </dxf>
    <dxf>
      <font>
        <condense val="0"/>
        <extend val="0"/>
        <color indexed="55"/>
      </font>
    </dxf>
    <dxf>
      <font>
        <b/>
        <i val="0"/>
        <condense val="0"/>
        <extend val="0"/>
      </font>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b/>
        <i val="0"/>
        <condense val="0"/>
        <extend val="0"/>
      </font>
    </dxf>
    <dxf>
      <font>
        <condense val="0"/>
        <extend val="0"/>
        <color auto="1"/>
      </font>
      <border>
        <left/>
        <right/>
        <top style="thin">
          <color indexed="64"/>
        </top>
        <bottom/>
      </border>
    </dxf>
    <dxf>
      <font>
        <b/>
        <i val="0"/>
        <condense val="0"/>
        <extend val="0"/>
      </font>
    </dxf>
    <dxf>
      <font>
        <condense val="0"/>
        <extend val="0"/>
        <color auto="1"/>
      </font>
      <border>
        <left/>
        <right/>
        <top/>
        <bottom style="thin">
          <color indexed="64"/>
        </bottom>
      </border>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condense val="0"/>
        <extend val="0"/>
        <color indexed="55"/>
      </font>
    </dxf>
    <dxf>
      <font>
        <condense val="0"/>
        <extend val="0"/>
        <color indexed="55"/>
      </font>
    </dxf>
    <dxf>
      <font>
        <b/>
        <i val="0"/>
        <condense val="0"/>
        <extend val="0"/>
      </font>
    </dxf>
    <dxf>
      <font>
        <b/>
        <i val="0"/>
        <condense val="0"/>
        <extend val="0"/>
      </font>
    </dxf>
    <dxf>
      <font>
        <condense val="0"/>
        <extend val="0"/>
        <color indexed="55"/>
      </font>
    </dxf>
    <dxf>
      <font>
        <b/>
        <i val="0"/>
        <condense val="0"/>
        <extend val="0"/>
      </font>
    </dxf>
    <dxf>
      <font>
        <b/>
        <i val="0"/>
        <condense val="0"/>
        <extend val="0"/>
      </font>
    </dxf>
    <dxf>
      <font>
        <b/>
        <i val="0"/>
        <condense val="0"/>
        <extend val="0"/>
      </font>
    </dxf>
    <dxf>
      <font>
        <condense val="0"/>
        <extend val="0"/>
        <color auto="1"/>
      </font>
      <border>
        <left/>
        <right/>
        <top style="thin">
          <color indexed="64"/>
        </top>
        <bottom/>
      </border>
    </dxf>
    <dxf>
      <font>
        <b/>
        <i val="0"/>
        <condense val="0"/>
        <extend val="0"/>
      </font>
    </dxf>
    <dxf>
      <font>
        <condense val="0"/>
        <extend val="0"/>
        <color auto="1"/>
      </font>
      <border>
        <left/>
        <right/>
        <top/>
        <bottom style="thin">
          <color indexed="64"/>
        </bottom>
      </border>
    </dxf>
    <dxf>
      <font>
        <condense val="0"/>
        <extend val="0"/>
        <color indexed="55"/>
      </font>
    </dxf>
    <dxf>
      <font>
        <b/>
        <i val="0"/>
        <condense val="0"/>
        <extend val="0"/>
      </font>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b/>
        <i val="0"/>
        <condense val="0"/>
        <extend val="0"/>
      </font>
    </dxf>
    <dxf>
      <font>
        <condense val="0"/>
        <extend val="0"/>
        <color auto="1"/>
      </font>
      <border>
        <left/>
        <right/>
        <top style="thin">
          <color indexed="64"/>
        </top>
        <bottom/>
      </border>
    </dxf>
    <dxf>
      <font>
        <b/>
        <i val="0"/>
        <condense val="0"/>
        <extend val="0"/>
      </font>
    </dxf>
    <dxf>
      <font>
        <condense val="0"/>
        <extend val="0"/>
        <color auto="1"/>
      </font>
      <border>
        <left/>
        <right/>
        <top/>
        <bottom style="thin">
          <color indexed="64"/>
        </bottom>
      </border>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condense val="0"/>
        <extend val="0"/>
        <color indexed="55"/>
      </font>
    </dxf>
    <dxf>
      <font>
        <b/>
        <i val="0"/>
        <condense val="0"/>
        <extend val="0"/>
      </font>
    </dxf>
    <dxf>
      <font>
        <condense val="0"/>
        <extend val="0"/>
        <color indexed="55"/>
      </font>
    </dxf>
    <dxf>
      <font>
        <b/>
        <i val="0"/>
        <condense val="0"/>
        <extend val="0"/>
      </font>
    </dxf>
    <dxf>
      <font>
        <b/>
        <i val="0"/>
        <condense val="0"/>
        <extend val="0"/>
      </font>
    </dxf>
    <dxf>
      <font>
        <b/>
        <i val="0"/>
        <condense val="0"/>
        <extend val="0"/>
      </font>
    </dxf>
    <dxf>
      <font>
        <condense val="0"/>
        <extend val="0"/>
        <color auto="1"/>
      </font>
      <border>
        <left/>
        <right/>
        <top style="thin">
          <color indexed="64"/>
        </top>
        <bottom/>
      </border>
    </dxf>
    <dxf>
      <font>
        <b/>
        <i val="0"/>
        <condense val="0"/>
        <extend val="0"/>
      </font>
    </dxf>
    <dxf>
      <font>
        <condense val="0"/>
        <extend val="0"/>
        <color auto="1"/>
      </font>
      <border>
        <left/>
        <right/>
        <top/>
        <bottom style="thin">
          <color indexed="64"/>
        </bottom>
      </border>
    </dxf>
    <dxf>
      <font>
        <condense val="0"/>
        <extend val="0"/>
        <color indexed="55"/>
      </font>
    </dxf>
    <dxf>
      <font>
        <b/>
        <i val="0"/>
        <condense val="0"/>
        <extend val="0"/>
      </font>
    </dxf>
    <dxf>
      <font>
        <condense val="0"/>
        <extend val="0"/>
        <color indexed="55"/>
      </font>
    </dxf>
    <dxf>
      <font>
        <b/>
        <i val="0"/>
        <condense val="0"/>
        <extend val="0"/>
      </font>
    </dxf>
    <dxf>
      <font>
        <condense val="0"/>
        <extend val="0"/>
        <color indexed="9"/>
      </font>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Tahoma"/>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ahoma"/>
        <family val="2"/>
        <scheme val="none"/>
      </font>
      <fill>
        <patternFill patternType="solid">
          <fgColor indexed="64"/>
          <bgColor theme="6" tint="0.5999938962981048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0"/>
        <name val="Tahoma"/>
        <family val="2"/>
        <scheme val="none"/>
      </font>
      <fill>
        <patternFill patternType="solid">
          <fgColor indexed="64"/>
          <bgColor theme="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rgb="FF002060"/>
        </patternFill>
      </fill>
    </dxf>
    <dxf>
      <fill>
        <patternFill>
          <bgColor theme="0"/>
        </patternFill>
      </fill>
    </dxf>
  </dxfs>
  <tableStyles count="2" defaultTableStyle="TableStyleMedium2" defaultPivotStyle="PivotStyleLight16">
    <tableStyle name="Table Style 1" pivot="0" count="0" xr9:uid="{676D8FC9-20F2-444E-8D2C-F791DB2004E3}"/>
    <tableStyle name="Table Style 2" pivot="0" count="1" xr9:uid="{4C73CFA9-E2E3-4284-811E-C0A03A5E1541}">
      <tableStyleElement type="firstColumnStripe" dxfId="1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exceltemplate.net/?utm_source=template&amp;utm_medium=tbanner&amp;utm_campaign=copyright" TargetMode="External"/></Relationships>
</file>

<file path=xl/drawings/drawing1.xml><?xml version="1.0" encoding="utf-8"?>
<xdr:wsDr xmlns:xdr="http://schemas.openxmlformats.org/drawingml/2006/spreadsheetDrawing" xmlns:a="http://schemas.openxmlformats.org/drawingml/2006/main">
  <xdr:twoCellAnchor>
    <xdr:from>
      <xdr:col>1</xdr:col>
      <xdr:colOff>809628</xdr:colOff>
      <xdr:row>3</xdr:row>
      <xdr:rowOff>109538</xdr:rowOff>
    </xdr:from>
    <xdr:to>
      <xdr:col>2</xdr:col>
      <xdr:colOff>133354</xdr:colOff>
      <xdr:row>15</xdr:row>
      <xdr:rowOff>19054</xdr:rowOff>
    </xdr:to>
    <xdr:sp macro="" textlink="$F$23">
      <xdr:nvSpPr>
        <xdr:cNvPr id="2" name="Rectangle 1">
          <a:extLst>
            <a:ext uri="{FF2B5EF4-FFF2-40B4-BE49-F238E27FC236}">
              <a16:creationId xmlns:a16="http://schemas.microsoft.com/office/drawing/2014/main" id="{F521AB47-6B82-4EED-A803-56227E633C76}"/>
            </a:ext>
          </a:extLst>
        </xdr:cNvPr>
        <xdr:cNvSpPr/>
      </xdr:nvSpPr>
      <xdr:spPr>
        <a:xfrm rot="16200000">
          <a:off x="711995" y="1321596"/>
          <a:ext cx="1843091" cy="600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696B43-A8F1-42BA-BE12-BEF672681FB4}" type="TxLink">
            <a:rPr lang="en-US" sz="1400" b="0" i="1" u="none" strike="noStrike">
              <a:ln>
                <a:solidFill>
                  <a:schemeClr val="bg1">
                    <a:alpha val="40000"/>
                  </a:schemeClr>
                </a:solidFill>
              </a:ln>
              <a:solidFill>
                <a:srgbClr val="000000"/>
              </a:solidFill>
              <a:latin typeface="Arial"/>
              <a:cs typeface="Arial"/>
            </a:rPr>
            <a:pPr algn="ctr"/>
            <a:t>21-Nov-2023</a:t>
          </a:fld>
          <a:endParaRPr lang="en-US" sz="4400" b="0" i="1">
            <a:ln>
              <a:solidFill>
                <a:schemeClr val="bg1">
                  <a:alpha val="40000"/>
                </a:schemeClr>
              </a:solidFill>
            </a:ln>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466725</xdr:colOff>
      <xdr:row>37</xdr:row>
      <xdr:rowOff>38100</xdr:rowOff>
    </xdr:to>
    <xdr:pic>
      <xdr:nvPicPr>
        <xdr:cNvPr id="3134" name="Picture 1">
          <a:hlinkClick xmlns:r="http://schemas.openxmlformats.org/officeDocument/2006/relationships" r:id="rId1"/>
          <a:extLst>
            <a:ext uri="{FF2B5EF4-FFF2-40B4-BE49-F238E27FC236}">
              <a16:creationId xmlns:a16="http://schemas.microsoft.com/office/drawing/2014/main" id="{808FD4C5-81E8-4683-B62F-A4CA84075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9582150" cy="708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00000000}" name="Ranking" displayName="Ranking" ref="A2:C28" totalsRowShown="0" headerRowDxfId="135">
  <sortState xmlns:xlrd2="http://schemas.microsoft.com/office/spreadsheetml/2017/richdata2" ref="A3:C28">
    <sortCondition descending="1" ref="C2:C28"/>
  </sortState>
  <tableColumns count="3">
    <tableColumn id="1" xr3:uid="{00000000-0010-0000-0000-000001000000}" name="Seed" dataDxfId="134">
      <calculatedColumnFormula>ROW()-2</calculatedColumnFormula>
    </tableColumn>
    <tableColumn id="2" xr3:uid="{00000000-0010-0000-0000-000002000000}" name="Player Name" dataDxfId="133"/>
    <tableColumn id="3" xr3:uid="{00000000-0010-0000-0000-000003000000}" name="Pts" dataDxfId="1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074A5D2-0F4F-4F00-8F72-B499BCBF0ABC}" name="W5_July35" displayName="W5_July35" ref="AB3:AG19" totalsRowShown="0">
  <autoFilter ref="AB3:AG19" xr:uid="{00000000-0009-0000-0100-0000CE000000}"/>
  <tableColumns count="6">
    <tableColumn id="1" xr3:uid="{9D60308A-F4DB-4F27-8127-4BB60EDFA008}" name="Seed" dataDxfId="99"/>
    <tableColumn id="2" xr3:uid="{092BAEBA-4F43-4B51-83AD-7B8D956609E9}" name="Player Name"/>
    <tableColumn id="3" xr3:uid="{11EBEAC5-B55F-4347-ADAB-65A77875D98E}" name="Round Exit"/>
    <tableColumn id="5" xr3:uid="{7768BBC7-C044-400F-9A04-CE0152531DEB}" name="Points to Defend" dataDxfId="98">
      <calculatedColumnFormula>IFERROR(VLOOKUP(AC4,#REF!,4,0),0)</calculatedColumnFormula>
    </tableColumn>
    <tableColumn id="4" xr3:uid="{833909E5-74D9-49E8-ADA6-4B40721567F5}" name="Points Gained" dataDxfId="97">
      <calculatedColumnFormula>IF(AD4=$S$23,100,IF(AD4=$S$24,60,IF(AD4=$S$25,35,IF(AD4=$S$26,15,IF(AD4=$S$27,10,IF(AD4="",0,))))))</calculatedColumnFormula>
    </tableColumn>
    <tableColumn id="6" xr3:uid="{ACC1DE87-9B48-4C8E-9CAF-ECAA88DE0320}" name="Pts Diff" dataDxfId="96">
      <calculatedColumnFormula>AF4-AE4</calculatedColumnFormula>
    </tableColum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04E399D-C51D-44C1-9701-8A7191018D67}" name="W1_August36" displayName="W1_August36" ref="A3:F20" totalsRowShown="0">
  <autoFilter ref="A3:F20" xr:uid="{00000000-0009-0000-0100-0000C5000000}"/>
  <tableColumns count="6">
    <tableColumn id="1" xr3:uid="{7FDE0CEC-9B7F-438E-AFF1-9F0D27530F70}" name="Seed" dataDxfId="95"/>
    <tableColumn id="2" xr3:uid="{093C52F1-922E-4EDD-8FE6-6A1351776BE5}" name="Player Name"/>
    <tableColumn id="5" xr3:uid="{2917C38A-07CC-4937-BCC9-0F240B6C7443}" name="Round Exit"/>
    <tableColumn id="6" xr3:uid="{F167B7C1-93F4-4ACF-BFF9-4528F60314E4}" name="Prev. Pts to Def." dataDxfId="94">
      <calculatedColumnFormula>IFERROR(VLOOKUP(B4,#REF!,4,0),0)</calculatedColumnFormula>
    </tableColumn>
    <tableColumn id="3" xr3:uid="{A78D494B-9D5D-41D6-9528-28E87CED2264}" name="Pts Gained" dataDxfId="93">
      <calculatedColumnFormula>IF(C4=$R$23,50,IF(C4=$R$24,20,IF(C4=$R$25,15,IF(C4=$R$26,5,IF(C4=$R$27,2,IF(C4="",0,))))))</calculatedColumnFormula>
    </tableColumn>
    <tableColumn id="4" xr3:uid="{91056E82-C423-48A5-A5A3-B4E24D2FE137}" name="Pts Diff" dataDxfId="92">
      <calculatedColumnFormula>E4-D4</calculatedColumnFormula>
    </tableColumn>
  </tableColumns>
  <tableStyleInfo name="TableStyleLight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2630EB6-3E65-4262-B2A6-24E8BDC47CAB}" name="W2_August37" displayName="W2_August37" ref="H3:M21" totalsRowShown="0">
  <autoFilter ref="H3:M21" xr:uid="{00000000-0009-0000-0100-0000C6000000}"/>
  <tableColumns count="6">
    <tableColumn id="1" xr3:uid="{E54A2FFD-FBD2-4089-9155-697CE7A0C435}" name="Seed" dataDxfId="91"/>
    <tableColumn id="2" xr3:uid="{AC5BC66A-25F5-4442-98E7-02E1E9F9281A}" name="Player Name"/>
    <tableColumn id="3" xr3:uid="{2F5108F4-D3F1-4DA5-BBC3-4E2456C99690}" name="Round Exit"/>
    <tableColumn id="6" xr3:uid="{D527C274-1101-4FF1-A351-09DEE9CB877B}" name="Pts to Def." dataDxfId="90">
      <calculatedColumnFormula>IFERROR(VLOOKUP(I4,#REF!,4,0),0)</calculatedColumnFormula>
    </tableColumn>
    <tableColumn id="4" xr3:uid="{A319B06E-7398-40B2-A36F-9E22F6343539}" name="Points Gained" dataDxfId="89">
      <calculatedColumnFormula>IF(J4=$R$23,50,IF(J4=$R$24,20,IF(J4=$R$25,15,IF(J4=$R$26,5,IF(J4=$R$27,2,IF(J4="",0,))))))</calculatedColumnFormula>
    </tableColumn>
    <tableColumn id="5" xr3:uid="{C06AE6B0-F7BD-47F7-8816-6C7F0179D755}" name="Pts Diff" dataDxfId="88">
      <calculatedColumnFormula>L4-K4</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83CC9C1-4FA9-4825-B2D5-2082933DECD5}" name="W3_August38" displayName="W3_August38" ref="O3:T20" totalsRowShown="0">
  <autoFilter ref="O3:T20" xr:uid="{00000000-0009-0000-0100-0000C7000000}"/>
  <tableColumns count="6">
    <tableColumn id="1" xr3:uid="{C18612FE-8F84-435C-9FBE-D9F7EF45A7AA}" name="Seed" dataDxfId="87"/>
    <tableColumn id="2" xr3:uid="{A97FC925-80C6-4B2B-BD44-D91467E149AB}" name="Player Name"/>
    <tableColumn id="3" xr3:uid="{E98E0E28-B035-4B14-8F69-B2D3DF6D584D}" name="Round Exit"/>
    <tableColumn id="5" xr3:uid="{9EE95CDD-8187-49DB-84A3-FA3849DA8DB7}" name="Prev. Pts to Def." dataDxfId="86">
      <calculatedColumnFormula>IFERROR(VLOOKUP(P4,#REF!,4,0),0)</calculatedColumnFormula>
    </tableColumn>
    <tableColumn id="4" xr3:uid="{4E7F9A9F-25CB-4D9E-B3F4-F0C15949D3EF}" name="Points Gained" dataDxfId="85">
      <calculatedColumnFormula>IF(Q4=$R$23,50,IF(Q4=$R$24,20,IF(Q4=$R$25,15,IF(Q4=$R$26,5,IF(Q4=$R$27,2,IF(Q4="",0,))))))</calculatedColumnFormula>
    </tableColumn>
    <tableColumn id="6" xr3:uid="{FD55F9FB-AEE9-4661-BD9C-3800135ABB08}" name="Pts Diff" dataDxfId="84">
      <calculatedColumnFormula>S4-R4</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E49F8E-DA44-4570-87BC-76998FC32EBA}" name="W4_August39" displayName="W4_August39" ref="V3:AA19" totalsRowShown="0">
  <autoFilter ref="V3:AA19" xr:uid="{00000000-0009-0000-0100-0000C8000000}"/>
  <tableColumns count="6">
    <tableColumn id="1" xr3:uid="{DFE36400-C719-4B67-A959-7805D058B12D}" name="Seed" dataDxfId="83"/>
    <tableColumn id="2" xr3:uid="{D62FAC98-4E03-4A7A-BEE0-E70132457105}" name="Player Name"/>
    <tableColumn id="3" xr3:uid="{CCE533CA-5412-484E-AC42-EAABF7BF9BB8}" name="Round Exit"/>
    <tableColumn id="5" xr3:uid="{D5B4DAEE-4B14-43F7-A309-95B21DB43702}" name="Prev. Pts to Def." dataDxfId="82">
      <calculatedColumnFormula>IFERROR(VLOOKUP(W4,February!W4:Z20,4,0),0)</calculatedColumnFormula>
    </tableColumn>
    <tableColumn id="4" xr3:uid="{F91B74A4-C973-4A80-8FF7-E1776B1B683A}" name="Points Gained" dataDxfId="81">
      <calculatedColumnFormula>IF(X4=$R$23,50,IF(X4=$R$24,20,IF(X4=$R$25,15,IF(X4=$R$26,5,IF(X4=$R$27,2,IF(X4="",0,))))))</calculatedColumnFormula>
    </tableColumn>
    <tableColumn id="6" xr3:uid="{7C417DDB-1F20-4DDE-B923-450922CC1A97}" name="Pts Diff+" dataDxfId="80">
      <calculatedColumnFormula>Z4-Y4</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27E75A9B-D060-485D-BA96-94DC15670B64}" name="W1_Septmeber40" displayName="W1_Septmeber40" ref="A3:F20" totalsRowShown="0">
  <autoFilter ref="A3:F20" xr:uid="{00000000-0009-0000-0100-0000C5000000}"/>
  <tableColumns count="6">
    <tableColumn id="1" xr3:uid="{04F9E0AF-410A-4C41-B53F-25845A36B23C}" name="Seed" dataDxfId="79"/>
    <tableColumn id="2" xr3:uid="{24A9497C-C357-4FEA-99C2-54E9B8599D43}" name="Player Name"/>
    <tableColumn id="5" xr3:uid="{ADB72903-A88E-4A6F-A26F-812C52C5D0D6}" name="Round Exit"/>
    <tableColumn id="6" xr3:uid="{6261FAE4-8F8C-4E4D-BDE4-666E3D8B1C75}" name="Prev. Pts to Def." dataDxfId="78">
      <calculatedColumnFormula>IFERROR(VLOOKUP(B4,#REF!,4,0),0)</calculatedColumnFormula>
    </tableColumn>
    <tableColumn id="3" xr3:uid="{ECE9081E-E158-4499-8C1A-C329B40EF17F}" name="Pts Gained" dataDxfId="77">
      <calculatedColumnFormula>IF(C4=$R$23,50,IF(C4=$R$24,20,IF(C4=$R$25,15,IF(C4=$R$26,5,IF(C4=$R$27,2,IF(C4="",0,))))))</calculatedColumnFormula>
    </tableColumn>
    <tableColumn id="4" xr3:uid="{0781A71B-025A-4AB7-9476-9AE1EE34263E}" name="Pts Diff" dataDxfId="76">
      <calculatedColumnFormula>E4-D4</calculatedColumnFormula>
    </tableColumn>
  </tableColumns>
  <tableStyleInfo name="TableStyleLight1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B0E1A70-C874-4B00-AB8D-49C179C6C026}" name="W2_September41" displayName="W2_September41" ref="H3:M21" totalsRowShown="0">
  <autoFilter ref="H3:M21" xr:uid="{00000000-0009-0000-0100-0000C6000000}"/>
  <tableColumns count="6">
    <tableColumn id="1" xr3:uid="{86274786-73A8-4211-A3DA-3880BFE29F11}" name="Seed" dataDxfId="75"/>
    <tableColumn id="2" xr3:uid="{01302549-37F5-4A13-A7B0-9CA54B41D0E3}" name="Player Name"/>
    <tableColumn id="3" xr3:uid="{57368F68-92D6-4D61-9E18-233284C48482}" name="Round Exit"/>
    <tableColumn id="6" xr3:uid="{DC479506-582F-4E6A-9307-94AC3E2C9884}" name="Pts to Def." dataDxfId="74">
      <calculatedColumnFormula>IFERROR(VLOOKUP(I4,#REF!,4,0),0)</calculatedColumnFormula>
    </tableColumn>
    <tableColumn id="4" xr3:uid="{16534672-A4F4-4720-8384-67A2C67C37FC}" name="Points Gained" dataDxfId="73">
      <calculatedColumnFormula>IF(J4=$R$23,50,IF(J4=$R$24,20,IF(J4=$R$25,15,IF(J4=$R$26,5,IF(J4=$R$27,2,IF(J4="",0,))))))</calculatedColumnFormula>
    </tableColumn>
    <tableColumn id="5" xr3:uid="{2C40AE32-FAF5-4FD3-B111-81CA5F606E9E}" name="Pts Diff" dataDxfId="72">
      <calculatedColumnFormula>L4-K4</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ABCF7B8-CEA3-439D-8AFF-4B33D9A5268A}" name="W3_September42" displayName="W3_September42" ref="O3:T19" totalsRowShown="0">
  <autoFilter ref="O3:T19" xr:uid="{00000000-0009-0000-0100-0000C7000000}"/>
  <tableColumns count="6">
    <tableColumn id="1" xr3:uid="{115C47BF-2590-45FF-84FD-3F4D0994B65F}" name="Seed" dataDxfId="71"/>
    <tableColumn id="2" xr3:uid="{B2D66140-E1C2-47BE-89C1-86994CB0AEB1}" name="Player Name"/>
    <tableColumn id="3" xr3:uid="{556AE0A9-8AE6-45A1-A07D-5944DF3E8994}" name="Round Exit"/>
    <tableColumn id="5" xr3:uid="{F21C13FD-E7B7-482A-B55B-9D6AA68417AE}" name="Prev. Pts to Def." dataDxfId="70">
      <calculatedColumnFormula>IFERROR(VLOOKUP(P4,#REF!,4,0),0)</calculatedColumnFormula>
    </tableColumn>
    <tableColumn id="4" xr3:uid="{93494954-223F-47F7-A02E-2C6347D67007}" name="Points Gained" dataDxfId="69">
      <calculatedColumnFormula>IF(Q4=$R$23,50,IF(Q4=$R$24,20,IF(Q4=$R$25,15,IF(Q4=$R$26,5,IF(Q4=$R$27,2,IF(Q4="",0,))))))</calculatedColumnFormula>
    </tableColumn>
    <tableColumn id="6" xr3:uid="{0BEB4E03-71A0-40E9-AEA7-62A819B3B8E2}" name="Pts Diff" dataDxfId="68">
      <calculatedColumnFormula>S4-R4</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0198BD7-2AC5-4297-8CDB-D48D1F69B9DC}" name="W4_September43" displayName="W4_September43" ref="V3:AA19" totalsRowShown="0">
  <autoFilter ref="V3:AA19" xr:uid="{00000000-0009-0000-0100-0000C8000000}"/>
  <tableColumns count="6">
    <tableColumn id="1" xr3:uid="{14092C21-2331-42CD-A069-378AC4FED81B}" name="Seed" dataDxfId="67"/>
    <tableColumn id="2" xr3:uid="{8548A8B9-6FCB-4902-852D-F359B9756F16}" name="Player Name"/>
    <tableColumn id="3" xr3:uid="{E780A355-7506-4A00-B29D-5A05D46FB557}" name="Round Exit"/>
    <tableColumn id="5" xr3:uid="{EE5A1B94-DDC9-49AF-9034-8DA0CE6B5EBF}" name="Prev. Pts to Def." dataDxfId="66">
      <calculatedColumnFormula>IFERROR(VLOOKUP(W4,March!W4:Z20,4,0),0)</calculatedColumnFormula>
    </tableColumn>
    <tableColumn id="4" xr3:uid="{8B5BFE89-F971-4EA3-849E-B85954C4D2C3}" name="Points Gained" dataDxfId="65">
      <calculatedColumnFormula>IF(X4=$R$23,50,IF(X4=$R$24,20,IF(X4=$R$25,15,IF(X4=$R$26,5,IF(X4=$R$27,2,IF(X4="",0,))))))</calculatedColumnFormula>
    </tableColumn>
    <tableColumn id="6" xr3:uid="{A7879ADA-57E4-4A8A-8BBB-8D287FB09A34}" name="Pts Diff+" dataDxfId="64">
      <calculatedColumnFormula>Z4-Y4</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70CEDF4-D90F-451D-BA8C-528306940362}" name="W1_Septmeber" displayName="W1_Septmeber" ref="A3:F20" totalsRowShown="0">
  <autoFilter ref="A3:F20" xr:uid="{00000000-0009-0000-0100-0000C5000000}"/>
  <tableColumns count="6">
    <tableColumn id="1" xr3:uid="{21C755D8-6149-445D-B953-DC150B3925C4}" name="Seed" dataDxfId="131"/>
    <tableColumn id="2" xr3:uid="{9E0F5305-A24E-4868-9147-332710D0BF90}" name="Player Name"/>
    <tableColumn id="5" xr3:uid="{D7C26811-8083-45AB-8A7D-66C2F9E956EF}" name="Round Exit"/>
    <tableColumn id="6" xr3:uid="{729A8C1C-8E6E-45B9-83CD-FBBC9A4066B1}" name="Prev. Pts to Def." dataDxfId="130">
      <calculatedColumnFormula>IFERROR(VLOOKUP(B4,#REF!,4,0),0)</calculatedColumnFormula>
    </tableColumn>
    <tableColumn id="3" xr3:uid="{286C72C7-5E15-4782-B487-EE760421A5F1}" name="Pts Gained" dataDxfId="129">
      <calculatedColumnFormula>IF(C4=$R$23,50,IF(C4=$R$24,30,IF(C4=$R$25,15,IF(C4=$R$26,5,IF(C4=$R$27,2,IF(C4="",0,))))))</calculatedColumnFormula>
    </tableColumn>
    <tableColumn id="4" xr3:uid="{7086E7A3-55CC-477A-AF84-1AB1C243B5FD}" name="Pts Diff" dataDxfId="128">
      <calculatedColumnFormula>E4-D4</calculatedColumnFormula>
    </tableColumn>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8D9751C-42D6-48D7-85F3-7ED1651B6B67}" name="W2_September" displayName="W2_September" ref="H3:M21" totalsRowShown="0">
  <autoFilter ref="H3:M21" xr:uid="{00000000-0009-0000-0100-0000C6000000}"/>
  <tableColumns count="6">
    <tableColumn id="1" xr3:uid="{53F402CB-0348-49BE-A473-9FAACD6228D5}" name="Seed" dataDxfId="127"/>
    <tableColumn id="2" xr3:uid="{FB16538F-7D4F-435F-97E9-BB78FA238A9E}" name="Player Name"/>
    <tableColumn id="3" xr3:uid="{A4680C6B-4B42-4782-948F-DA1AACC2C900}" name="Round Exit"/>
    <tableColumn id="6" xr3:uid="{CAF17E80-6083-4AFF-8B80-B0EF212448B7}" name="Pts to Def." dataDxfId="126">
      <calculatedColumnFormula>IFERROR(VLOOKUP(I4,#REF!,4,0),0)</calculatedColumnFormula>
    </tableColumn>
    <tableColumn id="4" xr3:uid="{71AF4EF6-6D63-451A-BCF8-14B837114D19}" name="Points Gained" dataDxfId="125">
      <calculatedColumnFormula>IF(J4=$R$23,50,IF(J4=$R$24,30,IF(J4=$R$25,15,IF(J4=$R$26,5,IF(J4=$R$27,2,IF(J4="",0,))))))</calculatedColumnFormula>
    </tableColumn>
    <tableColumn id="5" xr3:uid="{8EC5400F-F6E4-4511-BDD0-EF39BE0BDB53}" name="Pts Diff" dataDxfId="124">
      <calculatedColumnFormula>L4-K4</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CA53CD7-CF2D-44D1-8D07-EA4A3074E552}" name="W3_September" displayName="W3_September" ref="O3:T19" totalsRowShown="0">
  <autoFilter ref="O3:T19" xr:uid="{00000000-0009-0000-0100-0000C7000000}"/>
  <tableColumns count="6">
    <tableColumn id="1" xr3:uid="{CD08D884-20C3-49E9-83CD-A2888D6DE196}" name="Seed" dataDxfId="123"/>
    <tableColumn id="2" xr3:uid="{A6262107-C2C8-4A46-88B2-43762FB229E6}" name="Player Name"/>
    <tableColumn id="3" xr3:uid="{A269AEC5-3EA7-4F52-9529-0DEE5D3F7A30}" name="Round Exit"/>
    <tableColumn id="5" xr3:uid="{C986EA97-ADF6-4918-8732-7FFFB2F770DE}" name="Prev. Pts to Def." dataDxfId="122">
      <calculatedColumnFormula>IFERROR(VLOOKUP(P4,#REF!,4,0),0)</calculatedColumnFormula>
    </tableColumn>
    <tableColumn id="4" xr3:uid="{66999F2A-875B-4FA2-A4C1-5C1F521DCAC0}" name="Points Gained" dataDxfId="121">
      <calculatedColumnFormula>IF(Q4=$R$23,50,IF(Q4=$R$24,30,IF(Q4=$R$25,15,IF(Q4=$R$26,5,IF(Q4=$R$27,2,IF(Q4="",0,))))))</calculatedColumnFormula>
    </tableColumn>
    <tableColumn id="6" xr3:uid="{24347AF6-B973-4800-88A1-966C1323AA25}" name="Pts Diff" dataDxfId="120">
      <calculatedColumnFormula>S4-R4</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244305D-267F-4DD3-9DBB-2A72A4F5DEFE}" name="W4_September" displayName="W4_September" ref="V3:AA19" totalsRowShown="0">
  <autoFilter ref="V3:AA19" xr:uid="{00000000-0009-0000-0100-0000C8000000}"/>
  <tableColumns count="6">
    <tableColumn id="1" xr3:uid="{2985A436-C91E-435F-B9F7-7C9BD187BDF3}" name="Seed" dataDxfId="119"/>
    <tableColumn id="2" xr3:uid="{45889ECD-4F3D-492D-AE25-4BE3EB9F924B}" name="Player Name"/>
    <tableColumn id="3" xr3:uid="{A970B7B4-C9EF-45AB-AB6B-BC265B2D156A}" name="Round Exit"/>
    <tableColumn id="5" xr3:uid="{2AE79B2E-3116-4EA8-9EBE-319A97B6DDE7}" name="Prev. Pts to Def." dataDxfId="118">
      <calculatedColumnFormula>IFERROR(VLOOKUP(W4_September[[#This Row],[Player Name]],#REF!,5,0),0)</calculatedColumnFormula>
    </tableColumn>
    <tableColumn id="4" xr3:uid="{D08A06C8-D40D-4307-8C3E-F9E7B0BD0A50}" name="Points Gained" dataDxfId="117">
      <calculatedColumnFormula>IF(X4=$R$23,50,IF(X4=$R$24,30,IF(X4=$R$25,15,IF(X4=$R$26,5,IF(X4=$R$27,2,IF(X4="",0,))))))</calculatedColumnFormula>
    </tableColumn>
    <tableColumn id="6" xr3:uid="{68E5513D-30E8-4068-9454-A5E63A57648F}" name="Pts Diff+" dataDxfId="116">
      <calculatedColumnFormula>Z4-Y4</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6386EFA-C73B-4A1E-AFEC-264EF42F0CDD}" name="W1_July31" displayName="W1_July31" ref="A3:F19" totalsRowShown="0">
  <autoFilter ref="A3:F19" xr:uid="{00000000-0009-0000-0100-0000C9000000}"/>
  <tableColumns count="6">
    <tableColumn id="1" xr3:uid="{BEDB9E22-B4CD-4D59-82E8-65A79A8F8B4C}" name="Seed" dataDxfId="115">
      <calculatedColumnFormula>ROW(A1:A1)</calculatedColumnFormula>
    </tableColumn>
    <tableColumn id="2" xr3:uid="{AD66F0F0-2637-4E3E-A907-18C3719C5941}" name="Player Name"/>
    <tableColumn id="5" xr3:uid="{18153E16-EE2C-47D7-91A8-B622ABA2EF46}" name="Round Exit"/>
    <tableColumn id="6" xr3:uid="{44DA6785-4D76-4302-8DF7-CA899C5262B3}" name="Prev. Pts to Def." dataDxfId="114">
      <calculatedColumnFormula>IFERROR(VLOOKUP(B4,#REF!,4,0),0)</calculatedColumnFormula>
    </tableColumn>
    <tableColumn id="3" xr3:uid="{53BEC9F4-C634-4A57-A43F-C961E6A14476}" name="Pts Gained" dataDxfId="113">
      <calculatedColumnFormula>IF(C4=$R$23,50,IF(C4=$R$24,20,IF(C4=$R$25,15,IF(C4=$R$26,5,IF(C4=$R$27,2,IF(C4="",0,))))))</calculatedColumnFormula>
    </tableColumn>
    <tableColumn id="4" xr3:uid="{42DF05DE-176E-4249-8634-958C8610B379}" name="Pts Diff" dataDxfId="112">
      <calculatedColumnFormula>E4-D4</calculatedColumnFormula>
    </tableColumn>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6F9ED13-107B-4656-9BA5-32C6552E78AC}" name="W2_July32" displayName="W2_July32" ref="H3:M19" totalsRowShown="0">
  <autoFilter ref="H3:M19" xr:uid="{00000000-0009-0000-0100-0000CA000000}"/>
  <tableColumns count="6">
    <tableColumn id="1" xr3:uid="{E437FE1D-D4D2-4249-8830-8895F143F200}" name="Seed" dataDxfId="111"/>
    <tableColumn id="2" xr3:uid="{93AA2E65-F2B7-4BE7-BD2C-611B41E42255}" name="Player Name"/>
    <tableColumn id="3" xr3:uid="{C824FC57-CB63-4DDD-9D24-6FB4DC90EBF9}" name="Round Exit"/>
    <tableColumn id="6" xr3:uid="{F899EB8A-9275-4EFA-B917-50E95FA07818}" name="Prev. Pts to Def." dataDxfId="110">
      <calculatedColumnFormula>IFERROR(VLOOKUP(I4,W2_September[[#All],[Seed]:[Points Gained]],4,0),0)</calculatedColumnFormula>
    </tableColumn>
    <tableColumn id="4" xr3:uid="{FA79588B-8138-4BF4-9CA7-685003107EAF}" name="Points Gained" dataDxfId="109">
      <calculatedColumnFormula>IF(J4=$R$23,50,IF(J4=$R$24,20,IF(J4=$R$25,15,IF(J4=$R$26,5,IF(J4=$R$27,2,IF(J4="",0,))))))</calculatedColumnFormula>
    </tableColumn>
    <tableColumn id="5" xr3:uid="{CD73C5F0-F35E-4DA6-BB40-5F171D0A0A43}" name="Pts Diff" dataDxfId="108">
      <calculatedColumnFormula>L4-K4</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9FCEDF8-35E5-43DF-B254-1ED2E6053A21}" name="W3_July33" displayName="W3_July33" ref="O3:T19" totalsRowShown="0">
  <autoFilter ref="O3:T19" xr:uid="{00000000-0009-0000-0100-0000CB000000}"/>
  <tableColumns count="6">
    <tableColumn id="1" xr3:uid="{14E2816A-B50B-4ACB-B0CA-CA294FCAFB9E}" name="Seed" dataDxfId="107"/>
    <tableColumn id="2" xr3:uid="{CAD47EB2-7AE1-423A-800D-A4BEB2653FBB}" name="Player Name"/>
    <tableColumn id="3" xr3:uid="{87A063DA-D440-412C-97BA-BF1DEBF29267}" name="Round Exit"/>
    <tableColumn id="5" xr3:uid="{0E1E5817-029C-4C3F-B0E3-F8AB79D1982F}" name="Prev. Pts to Def." dataDxfId="106">
      <calculatedColumnFormula>VLOOKUP(P4,W3_September[],5,0)</calculatedColumnFormula>
    </tableColumn>
    <tableColumn id="4" xr3:uid="{28992BE6-FA5E-4509-B04F-70E20B931FE8}" name="Points Gained" dataDxfId="105">
      <calculatedColumnFormula>IF(Q4=$R$23,50,IF(Q4=$R$24,20,IF(Q4=$R$25,15,IF(Q4=$R$26,5,IF(Q4=$R$27,2,IF(Q4="",0,))))))</calculatedColumnFormula>
    </tableColumn>
    <tableColumn id="6" xr3:uid="{13DA3F57-6BF6-4E2F-9BD5-6995BBE8141E}" name="Pts Diff" dataDxfId="104">
      <calculatedColumnFormula>S4-R4</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533C1636-4E0C-46BC-AA43-40DE45CBC228}" name="W4_July34" displayName="W4_July34" ref="V3:AA19" totalsRowShown="0">
  <autoFilter ref="V3:AA19" xr:uid="{00000000-0009-0000-0100-0000CC000000}"/>
  <tableColumns count="6">
    <tableColumn id="1" xr3:uid="{9F995411-3075-4956-B803-A328AD92B9B3}" name="Seed" dataDxfId="103"/>
    <tableColumn id="2" xr3:uid="{E165AA93-3C2C-483A-9FA5-0A53AC0FE282}" name="Player Name"/>
    <tableColumn id="3" xr3:uid="{E48E74D0-8500-45A3-816C-0D4123AE7BB1}" name="Round Exit"/>
    <tableColumn id="5" xr3:uid="{04CFA005-23C6-446C-B5F0-7B4750CE9DC5}" name="Prev. Pts to Def." dataDxfId="102">
      <calculatedColumnFormula>IFERROR(VLOOKUP(W4_July34[[#This Row],[Player Name]],W4_September[[#All],[Seed]:[Points Gained]],5,0),0)</calculatedColumnFormula>
    </tableColumn>
    <tableColumn id="4" xr3:uid="{82DCE2C5-ADBB-4432-B0F4-36B0BCA80863}" name="Points Gained" dataDxfId="101">
      <calculatedColumnFormula>IF(X4=$R$23,50,IF(X4=$R$24,20,IF(X4=$R$25,5,IF(X4=$R$26,5,IF(X4=$R$27,2,IF(X4="",0,))))))</calculatedColumnFormula>
    </tableColumn>
    <tableColumn id="6" xr3:uid="{5423AE48-C58C-4950-9DE7-67E6ABDA25AE}" name="Pts Diff+" dataDxfId="100">
      <calculatedColumnFormula>Z4-Y4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xceltemplate.ne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xceltemplate.net/support/?utm_source=template&amp;utm_medium=tbanner&amp;utm_campaign=copyright" TargetMode="External"/><Relationship Id="rId1" Type="http://schemas.openxmlformats.org/officeDocument/2006/relationships/hyperlink" Target="https://exceltemplate.net/support/" TargetMode="External"/><Relationship Id="rId4"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xceltemplate.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exceltemplate.net/"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5" Type="http://schemas.openxmlformats.org/officeDocument/2006/relationships/table" Target="../tables/table18.xml"/><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exceltempla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8"/>
  <sheetViews>
    <sheetView zoomScaleNormal="100" workbookViewId="0">
      <selection activeCell="I23" sqref="I23"/>
    </sheetView>
  </sheetViews>
  <sheetFormatPr defaultRowHeight="12.75" x14ac:dyDescent="0.2"/>
  <cols>
    <col min="1" max="1" width="7.85546875" bestFit="1" customWidth="1"/>
    <col min="2" max="2" width="19.140625" bestFit="1" customWidth="1"/>
    <col min="3" max="3" width="6.28515625" bestFit="1" customWidth="1"/>
    <col min="5" max="5" width="11.140625" customWidth="1"/>
    <col min="6" max="6" width="14.5703125" customWidth="1"/>
    <col min="7" max="7" width="23.42578125" bestFit="1" customWidth="1"/>
    <col min="8" max="8" width="11.28515625" bestFit="1" customWidth="1"/>
    <col min="9" max="9" width="17.42578125" bestFit="1" customWidth="1"/>
    <col min="10" max="10" width="16.85546875" customWidth="1"/>
    <col min="11" max="11" width="20.28515625" bestFit="1" customWidth="1"/>
    <col min="12" max="12" width="12.28515625" customWidth="1"/>
    <col min="13" max="13" width="11.5703125" bestFit="1" customWidth="1"/>
  </cols>
  <sheetData>
    <row r="1" spans="1:14" ht="19.5" x14ac:dyDescent="0.3">
      <c r="A1" s="64" t="s">
        <v>38</v>
      </c>
      <c r="B1" s="64"/>
      <c r="C1" s="64"/>
      <c r="I1" s="65" t="s">
        <v>55</v>
      </c>
      <c r="J1" s="65"/>
      <c r="K1" s="70" t="s">
        <v>42</v>
      </c>
      <c r="L1" s="68"/>
    </row>
    <row r="2" spans="1:14" ht="14.25" x14ac:dyDescent="0.2">
      <c r="A2" s="85" t="s">
        <v>42</v>
      </c>
      <c r="B2" s="84" t="s">
        <v>19</v>
      </c>
      <c r="C2" s="84" t="s">
        <v>30</v>
      </c>
      <c r="E2" t="s">
        <v>52</v>
      </c>
      <c r="G2" s="73" t="s">
        <v>58</v>
      </c>
      <c r="H2" s="73" t="s">
        <v>45</v>
      </c>
    </row>
    <row r="3" spans="1:14" x14ac:dyDescent="0.2">
      <c r="A3" s="82">
        <f t="shared" ref="A3:A28" si="0">ROW()-2</f>
        <v>1</v>
      </c>
      <c r="B3" s="86" t="s">
        <v>27</v>
      </c>
      <c r="C3" s="83">
        <v>115</v>
      </c>
      <c r="E3">
        <f>IFERROR(VLOOKUP(Ranking[[#This Row],[Player Name]],$J$3:$N$13,5,0),0)</f>
        <v>-15</v>
      </c>
      <c r="G3" t="s">
        <v>74</v>
      </c>
      <c r="H3" t="s">
        <v>49</v>
      </c>
      <c r="I3" s="98">
        <v>1</v>
      </c>
      <c r="J3" s="95" t="s">
        <v>27</v>
      </c>
      <c r="K3" s="68" t="s">
        <v>62</v>
      </c>
      <c r="L3" s="96">
        <v>30</v>
      </c>
      <c r="M3" s="96">
        <v>15</v>
      </c>
      <c r="N3" s="97">
        <v>-15</v>
      </c>
    </row>
    <row r="4" spans="1:14" x14ac:dyDescent="0.2">
      <c r="A4" s="82">
        <f t="shared" si="0"/>
        <v>2</v>
      </c>
      <c r="B4" s="86" t="s">
        <v>28</v>
      </c>
      <c r="C4" s="83">
        <v>80</v>
      </c>
      <c r="E4">
        <f>IFERROR(VLOOKUP(Ranking[[#This Row],[Player Name]],$J$3:$N$13,5,0),0)</f>
        <v>-30</v>
      </c>
      <c r="G4" t="s">
        <v>75</v>
      </c>
      <c r="H4" t="s">
        <v>56</v>
      </c>
      <c r="I4" s="98">
        <v>2</v>
      </c>
      <c r="J4" s="95" t="s">
        <v>28</v>
      </c>
      <c r="K4" s="68" t="s">
        <v>60</v>
      </c>
      <c r="L4" s="96">
        <v>50</v>
      </c>
      <c r="M4" s="96">
        <v>20</v>
      </c>
      <c r="N4" s="97">
        <v>-30</v>
      </c>
    </row>
    <row r="5" spans="1:14" x14ac:dyDescent="0.2">
      <c r="A5" s="82">
        <f t="shared" si="0"/>
        <v>3</v>
      </c>
      <c r="B5" s="86" t="s">
        <v>84</v>
      </c>
      <c r="C5" s="83">
        <v>80</v>
      </c>
      <c r="E5">
        <f>IFERROR(VLOOKUP(Ranking[[#This Row],[Player Name]],$J$3:$N$13,5,0),0)</f>
        <v>35</v>
      </c>
      <c r="G5" t="s">
        <v>76</v>
      </c>
      <c r="H5" t="s">
        <v>57</v>
      </c>
      <c r="I5" s="98">
        <v>3</v>
      </c>
      <c r="J5" s="95" t="s">
        <v>84</v>
      </c>
      <c r="K5" s="68" t="s">
        <v>61</v>
      </c>
      <c r="L5" s="96">
        <v>15</v>
      </c>
      <c r="M5" s="96">
        <v>50</v>
      </c>
      <c r="N5" s="97">
        <v>35</v>
      </c>
    </row>
    <row r="6" spans="1:14" x14ac:dyDescent="0.2">
      <c r="A6" s="82">
        <f t="shared" si="0"/>
        <v>4</v>
      </c>
      <c r="B6" s="86" t="s">
        <v>26</v>
      </c>
      <c r="C6" s="83">
        <v>35</v>
      </c>
      <c r="E6">
        <f>IFERROR(VLOOKUP(Ranking[[#This Row],[Player Name]],$J$3:$N$13,5,0),0)</f>
        <v>0</v>
      </c>
      <c r="G6" t="s">
        <v>77</v>
      </c>
      <c r="H6" t="s">
        <v>35</v>
      </c>
      <c r="I6" s="98">
        <v>4</v>
      </c>
      <c r="J6" s="68" t="s">
        <v>26</v>
      </c>
      <c r="K6" s="68" t="s">
        <v>62</v>
      </c>
      <c r="L6" s="96">
        <v>15</v>
      </c>
      <c r="M6" s="96">
        <v>15</v>
      </c>
      <c r="N6" s="97">
        <v>0</v>
      </c>
    </row>
    <row r="7" spans="1:14" x14ac:dyDescent="0.2">
      <c r="A7" s="82">
        <f t="shared" si="0"/>
        <v>5</v>
      </c>
      <c r="B7" s="86" t="s">
        <v>41</v>
      </c>
      <c r="C7" s="83">
        <v>25</v>
      </c>
      <c r="E7">
        <f>IFERROR(VLOOKUP(Ranking[[#This Row],[Player Name]],$J$3:$N$13,5,0),0)</f>
        <v>0</v>
      </c>
      <c r="G7" t="s">
        <v>78</v>
      </c>
      <c r="H7" t="s">
        <v>50</v>
      </c>
      <c r="I7" s="98">
        <v>5</v>
      </c>
      <c r="J7" s="95" t="s">
        <v>41</v>
      </c>
      <c r="K7" s="68" t="s">
        <v>63</v>
      </c>
      <c r="L7" s="96">
        <v>5</v>
      </c>
      <c r="M7" s="96">
        <v>5</v>
      </c>
      <c r="N7" s="97">
        <v>0</v>
      </c>
    </row>
    <row r="8" spans="1:14" x14ac:dyDescent="0.2">
      <c r="A8" s="82">
        <f t="shared" si="0"/>
        <v>6</v>
      </c>
      <c r="B8" s="86" t="s">
        <v>82</v>
      </c>
      <c r="C8" s="83">
        <v>25</v>
      </c>
      <c r="E8">
        <f>IFERROR(VLOOKUP(Ranking[[#This Row],[Player Name]],$J$3:$N$13,5,0),0)</f>
        <v>5</v>
      </c>
      <c r="I8" s="98">
        <v>6</v>
      </c>
      <c r="J8" s="95" t="s">
        <v>82</v>
      </c>
      <c r="K8" s="68" t="s">
        <v>63</v>
      </c>
      <c r="L8" s="96">
        <v>0</v>
      </c>
      <c r="M8" s="96">
        <v>5</v>
      </c>
      <c r="N8" s="97">
        <v>5</v>
      </c>
    </row>
    <row r="9" spans="1:14" ht="12.75" customHeight="1" x14ac:dyDescent="0.2">
      <c r="A9" s="82">
        <f t="shared" si="0"/>
        <v>7</v>
      </c>
      <c r="B9" s="86" t="s">
        <v>53</v>
      </c>
      <c r="C9" s="83">
        <v>15</v>
      </c>
      <c r="E9">
        <f>IFERROR(VLOOKUP(Ranking[[#This Row],[Player Name]],$J$3:$N$13,5,0),0)</f>
        <v>0</v>
      </c>
      <c r="I9" s="98">
        <v>7</v>
      </c>
      <c r="J9" s="95" t="s">
        <v>53</v>
      </c>
      <c r="K9" s="68" t="s">
        <v>63</v>
      </c>
      <c r="L9" s="96">
        <v>5</v>
      </c>
      <c r="M9" s="96">
        <v>5</v>
      </c>
      <c r="N9" s="97">
        <v>0</v>
      </c>
    </row>
    <row r="10" spans="1:14" ht="12" customHeight="1" x14ac:dyDescent="0.2">
      <c r="A10" s="82">
        <f t="shared" si="0"/>
        <v>8</v>
      </c>
      <c r="B10" s="86" t="s">
        <v>83</v>
      </c>
      <c r="C10" s="83">
        <v>10</v>
      </c>
      <c r="E10">
        <f>IFERROR(VLOOKUP(Ranking[[#This Row],[Player Name]],$J$3:$N$13,5,0),0)</f>
        <v>0</v>
      </c>
      <c r="G10" s="65" t="s">
        <v>51</v>
      </c>
      <c r="H10" s="65"/>
      <c r="I10" s="98">
        <v>8</v>
      </c>
      <c r="J10" s="95" t="s">
        <v>83</v>
      </c>
      <c r="K10" s="68" t="s">
        <v>63</v>
      </c>
      <c r="L10" s="96">
        <v>5</v>
      </c>
      <c r="M10" s="96">
        <v>5</v>
      </c>
      <c r="N10" s="97">
        <v>0</v>
      </c>
    </row>
    <row r="11" spans="1:14" x14ac:dyDescent="0.2">
      <c r="A11" s="82">
        <f t="shared" si="0"/>
        <v>9</v>
      </c>
      <c r="B11" s="86" t="s">
        <v>54</v>
      </c>
      <c r="C11" s="83">
        <v>9</v>
      </c>
      <c r="E11">
        <f>IFERROR(VLOOKUP(Ranking[[#This Row],[Player Name]],$J$3:$N$13,5,0),0)</f>
        <v>2</v>
      </c>
      <c r="G11" t="s">
        <v>47</v>
      </c>
      <c r="H11" t="s">
        <v>45</v>
      </c>
      <c r="I11" s="98">
        <v>9</v>
      </c>
      <c r="J11" s="95" t="s">
        <v>92</v>
      </c>
      <c r="K11" s="68" t="s">
        <v>64</v>
      </c>
      <c r="L11" s="96">
        <v>0</v>
      </c>
      <c r="M11" s="96">
        <v>2</v>
      </c>
      <c r="N11" s="97">
        <v>2</v>
      </c>
    </row>
    <row r="12" spans="1:14" x14ac:dyDescent="0.2">
      <c r="A12" s="82">
        <f t="shared" si="0"/>
        <v>10</v>
      </c>
      <c r="B12" s="86" t="s">
        <v>40</v>
      </c>
      <c r="C12" s="83">
        <v>5</v>
      </c>
      <c r="E12">
        <f>IFERROR(VLOOKUP(Ranking[[#This Row],[Player Name]],$J$3:$N$13,5,0),0)</f>
        <v>0</v>
      </c>
      <c r="G12" t="s">
        <v>31</v>
      </c>
      <c r="H12" t="s">
        <v>32</v>
      </c>
      <c r="I12" s="70">
        <v>10</v>
      </c>
      <c r="J12" s="90" t="s">
        <v>54</v>
      </c>
      <c r="K12" s="90" t="s">
        <v>64</v>
      </c>
      <c r="L12" s="91">
        <v>0</v>
      </c>
      <c r="M12" s="91">
        <v>2</v>
      </c>
      <c r="N12" s="92">
        <v>2</v>
      </c>
    </row>
    <row r="13" spans="1:14" x14ac:dyDescent="0.2">
      <c r="A13" s="82">
        <f t="shared" si="0"/>
        <v>11</v>
      </c>
      <c r="B13" s="86" t="s">
        <v>91</v>
      </c>
      <c r="C13" s="83">
        <v>4</v>
      </c>
      <c r="E13">
        <f>IFERROR(VLOOKUP(Ranking[[#This Row],[Player Name]],$J$3:$N$13,5,0),0)</f>
        <v>0</v>
      </c>
      <c r="G13" t="s">
        <v>34</v>
      </c>
      <c r="H13" t="s">
        <v>104</v>
      </c>
      <c r="I13" s="70"/>
      <c r="J13" s="90"/>
      <c r="K13" s="90"/>
      <c r="L13" s="91"/>
      <c r="M13" s="91"/>
      <c r="N13" s="92"/>
    </row>
    <row r="14" spans="1:14" x14ac:dyDescent="0.2">
      <c r="A14" s="82">
        <f t="shared" si="0"/>
        <v>12</v>
      </c>
      <c r="B14" s="86" t="s">
        <v>105</v>
      </c>
      <c r="C14" s="83">
        <v>2</v>
      </c>
      <c r="E14">
        <f>IFERROR(VLOOKUP(Ranking[[#This Row],[Player Name]],$J$3:$N$13,5,0),0)</f>
        <v>0</v>
      </c>
      <c r="G14" t="s">
        <v>33</v>
      </c>
      <c r="H14" t="s">
        <v>35</v>
      </c>
      <c r="I14" s="71"/>
      <c r="J14" s="90"/>
      <c r="K14" s="90"/>
      <c r="L14" s="91"/>
      <c r="M14" s="91"/>
      <c r="N14" s="92"/>
    </row>
    <row r="15" spans="1:14" x14ac:dyDescent="0.2">
      <c r="A15" s="82">
        <f t="shared" si="0"/>
        <v>13</v>
      </c>
      <c r="B15" s="86" t="s">
        <v>87</v>
      </c>
      <c r="C15" s="83">
        <v>0</v>
      </c>
      <c r="E15">
        <f>IFERROR(VLOOKUP(Ranking[[#This Row],[Player Name]],$J$3:$N$13,5,0),0)</f>
        <v>0</v>
      </c>
      <c r="G15" t="s">
        <v>46</v>
      </c>
      <c r="H15" t="s">
        <v>36</v>
      </c>
      <c r="I15" s="68"/>
      <c r="J15" s="68"/>
      <c r="K15" s="68"/>
    </row>
    <row r="16" spans="1:14" x14ac:dyDescent="0.2">
      <c r="A16" s="82">
        <f t="shared" si="0"/>
        <v>14</v>
      </c>
      <c r="B16" s="87" t="s">
        <v>99</v>
      </c>
      <c r="C16" s="83">
        <v>0</v>
      </c>
      <c r="E16">
        <f>IFERROR(VLOOKUP(Ranking[[#This Row],[Player Name]],$J$3:$N$13,5,0),0)</f>
        <v>0</v>
      </c>
      <c r="G16" t="s">
        <v>48</v>
      </c>
      <c r="H16" t="s">
        <v>37</v>
      </c>
      <c r="I16" s="70"/>
      <c r="J16" s="69"/>
      <c r="K16" s="69"/>
    </row>
    <row r="17" spans="1:11" x14ac:dyDescent="0.2">
      <c r="A17" s="82">
        <f t="shared" si="0"/>
        <v>15</v>
      </c>
      <c r="B17" s="87" t="s">
        <v>89</v>
      </c>
      <c r="C17" s="83">
        <v>0</v>
      </c>
      <c r="E17">
        <f>IFERROR(VLOOKUP(Ranking[[#This Row],[Player Name]],$J$3:$N$13,5,0),0)</f>
        <v>0</v>
      </c>
      <c r="I17" s="71"/>
      <c r="J17" s="68"/>
      <c r="K17" s="68"/>
    </row>
    <row r="18" spans="1:11" x14ac:dyDescent="0.2">
      <c r="A18" s="82">
        <f t="shared" si="0"/>
        <v>16</v>
      </c>
      <c r="B18" s="87" t="s">
        <v>88</v>
      </c>
      <c r="C18" s="83">
        <v>0</v>
      </c>
      <c r="E18">
        <f>IFERROR(VLOOKUP(Ranking[[#This Row],[Player Name]],$J$3:$N$13,5,0),0)</f>
        <v>0</v>
      </c>
      <c r="I18" s="66"/>
    </row>
    <row r="19" spans="1:11" x14ac:dyDescent="0.2">
      <c r="A19" s="82">
        <f t="shared" si="0"/>
        <v>17</v>
      </c>
      <c r="B19" s="87" t="s">
        <v>95</v>
      </c>
      <c r="C19" s="83">
        <v>0</v>
      </c>
      <c r="E19">
        <f>IFERROR(VLOOKUP(Ranking[[#This Row],[Player Name]],$J$3:$N$13,5,0),0)</f>
        <v>0</v>
      </c>
      <c r="I19" s="66"/>
      <c r="J19" s="68"/>
      <c r="K19" s="68"/>
    </row>
    <row r="20" spans="1:11" x14ac:dyDescent="0.2">
      <c r="A20" s="82">
        <f t="shared" si="0"/>
        <v>18</v>
      </c>
      <c r="B20" s="87" t="s">
        <v>98</v>
      </c>
      <c r="C20" s="83">
        <v>0</v>
      </c>
      <c r="E20">
        <f>IFERROR(VLOOKUP(Ranking[[#This Row],[Player Name]],$J$3:$N$13,5,0),0)</f>
        <v>0</v>
      </c>
      <c r="I20" s="67"/>
      <c r="J20" s="68"/>
      <c r="K20" s="68"/>
    </row>
    <row r="21" spans="1:11" x14ac:dyDescent="0.2">
      <c r="A21" s="82">
        <f t="shared" si="0"/>
        <v>19</v>
      </c>
      <c r="B21" s="86" t="s">
        <v>86</v>
      </c>
      <c r="C21" s="83">
        <v>0</v>
      </c>
      <c r="E21">
        <f>IFERROR(VLOOKUP(Ranking[[#This Row],[Player Name]],$J$3:$N$13,5,0),0)</f>
        <v>0</v>
      </c>
      <c r="I21" s="66"/>
      <c r="J21" s="68"/>
      <c r="K21" s="68"/>
    </row>
    <row r="22" spans="1:11" x14ac:dyDescent="0.2">
      <c r="A22" s="82">
        <f t="shared" si="0"/>
        <v>20</v>
      </c>
      <c r="B22" s="87" t="s">
        <v>97</v>
      </c>
      <c r="C22" s="83">
        <v>0</v>
      </c>
      <c r="E22">
        <f>IFERROR(VLOOKUP(Ranking[[#This Row],[Player Name]],$J$3:$N$13,5,0),0)</f>
        <v>0</v>
      </c>
      <c r="I22" s="67"/>
      <c r="J22" s="69"/>
      <c r="K22" s="69"/>
    </row>
    <row r="23" spans="1:11" x14ac:dyDescent="0.2">
      <c r="A23" s="82">
        <f t="shared" si="0"/>
        <v>21</v>
      </c>
      <c r="B23" s="87" t="s">
        <v>96</v>
      </c>
      <c r="C23" s="83">
        <v>0</v>
      </c>
      <c r="E23">
        <f>IFERROR(VLOOKUP(Ranking[[#This Row],[Player Name]],$J$3:$N$13,5,0),0)</f>
        <v>0</v>
      </c>
      <c r="F23" s="79">
        <f ca="1">NOW()-6</f>
        <v>45251.566340509256</v>
      </c>
      <c r="I23" s="66"/>
      <c r="J23" s="66"/>
      <c r="K23" s="66"/>
    </row>
    <row r="24" spans="1:11" x14ac:dyDescent="0.2">
      <c r="A24" s="82">
        <f t="shared" si="0"/>
        <v>22</v>
      </c>
      <c r="B24" s="87" t="s">
        <v>92</v>
      </c>
      <c r="C24" s="83">
        <v>2</v>
      </c>
      <c r="E24">
        <f>IFERROR(VLOOKUP(Ranking[[#This Row],[Player Name]],$J$3:$N$13,5,0),0)</f>
        <v>2</v>
      </c>
      <c r="I24" s="67"/>
      <c r="J24" s="67"/>
      <c r="K24" s="67"/>
    </row>
    <row r="25" spans="1:11" x14ac:dyDescent="0.2">
      <c r="A25" s="89">
        <f t="shared" si="0"/>
        <v>23</v>
      </c>
      <c r="B25" s="87" t="s">
        <v>94</v>
      </c>
      <c r="C25" s="83">
        <v>0</v>
      </c>
      <c r="E25">
        <f>IFERROR(VLOOKUP(Ranking[[#This Row],[Player Name]],$J$3:$N$13,5,0),0)</f>
        <v>0</v>
      </c>
      <c r="I25" s="66"/>
      <c r="J25" s="66"/>
      <c r="K25" s="66"/>
    </row>
    <row r="26" spans="1:11" x14ac:dyDescent="0.2">
      <c r="A26" s="82">
        <f t="shared" si="0"/>
        <v>24</v>
      </c>
      <c r="B26" s="87" t="s">
        <v>93</v>
      </c>
      <c r="C26" s="83">
        <v>0</v>
      </c>
      <c r="E26">
        <f>IFERROR(VLOOKUP(Ranking[[#This Row],[Player Name]],$J$3:$N$13,5,0),0)</f>
        <v>0</v>
      </c>
    </row>
    <row r="27" spans="1:11" x14ac:dyDescent="0.2">
      <c r="A27" s="89">
        <f t="shared" si="0"/>
        <v>25</v>
      </c>
      <c r="B27" s="87" t="s">
        <v>90</v>
      </c>
      <c r="C27" s="93">
        <v>0</v>
      </c>
      <c r="E27">
        <f>IFERROR(VLOOKUP(Ranking[[#This Row],[Player Name]],$J$3:$N$13,5,0),0)</f>
        <v>0</v>
      </c>
    </row>
    <row r="28" spans="1:11" x14ac:dyDescent="0.2">
      <c r="A28" s="82">
        <f t="shared" si="0"/>
        <v>26</v>
      </c>
      <c r="B28" s="87" t="s">
        <v>85</v>
      </c>
      <c r="C28" s="83">
        <v>0</v>
      </c>
      <c r="E28">
        <f>IFERROR(VLOOKUP(Ranking[[#This Row],[Player Name]],$J$3:$N$13,5,0),0)</f>
        <v>0</v>
      </c>
    </row>
  </sheetData>
  <dataValidations count="1">
    <dataValidation type="list" allowBlank="1" showInputMessage="1" showErrorMessage="1" sqref="K3:K14" xr:uid="{48BED2F7-EBEB-4753-9913-B3C764945FB1}">
      <formula1>$R$23:$R$27</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CEE15257-4398-4E37-99CF-E9B13737BDC1}">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0" id="{8CE338F6-7C6B-479F-8517-ECA66F97E71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1" id="{0FA0F36E-433E-4177-AEFA-A8B0A243144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2" id="{24C93B2E-1D29-4795-8621-9715547DF30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3" id="{97939F99-4D25-4262-8147-4B43D0C4C874}">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4" id="{1D25B7B8-9039-4E6C-B0BB-5E4087D7ACD4}">
            <x14:iconSet custom="1">
              <x14:cfvo type="percent">
                <xm:f>0</xm:f>
              </x14:cfvo>
              <x14:cfvo type="percent">
                <xm:f>33</xm:f>
              </x14:cfvo>
              <x14:cfvo type="percent">
                <xm:f>67</xm:f>
              </x14:cfvo>
              <x14:cfIcon iconSet="3TrafficLights1" iconId="0"/>
              <x14:cfIcon iconSet="3TrafficLights1" iconId="1"/>
              <x14:cfIcon iconSet="3Arrows" iconId="2"/>
            </x14:iconSet>
          </x14:cfRule>
          <xm:sqref>C3</xm:sqref>
        </x14:conditionalFormatting>
        <x14:conditionalFormatting xmlns:xm="http://schemas.microsoft.com/office/excel/2006/main">
          <x14:cfRule type="iconSet" priority="61" id="{0A7A02B3-DCAB-47E0-ADA9-E47E88964760}">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65" id="{DD0B8E7E-ECC7-4BCA-AE81-E82879A51252}">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66" id="{F38C4270-7FC1-439E-8A43-241890BE8648}">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62" id="{BDF9A4BB-A9EB-4E88-8A3F-DA74762DBA43}">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63" id="{92002B86-8EA7-4805-B371-48A1A3FCCF56}">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64" id="{BCDDE881-A6D1-493C-83D7-B7006B39AC79}">
            <x14:iconSet iconSet="3Symbols2" custom="1">
              <x14:cfvo type="percent">
                <xm:f>0</xm:f>
              </x14:cfvo>
              <x14:cfvo type="percent">
                <xm:f>33</xm:f>
              </x14:cfvo>
              <x14:cfvo type="percent">
                <xm:f>67</xm:f>
              </x14:cfvo>
              <x14:cfIcon iconSet="3Symbols2" iconId="0"/>
              <x14:cfIcon iconSet="3Symbols2" iconId="1"/>
              <x14:cfIcon iconSet="3Arrows" iconId="2"/>
            </x14:iconSet>
          </x14:cfRule>
          <xm:sqref>C4:C5</xm:sqref>
        </x14:conditionalFormatting>
        <x14:conditionalFormatting xmlns:xm="http://schemas.microsoft.com/office/excel/2006/main">
          <x14:cfRule type="iconSet" priority="110" id="{72E89F66-8AF1-45E1-AA8F-27010D53802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09" id="{1E5A9474-D630-4901-9824-B53D8B1012DE}">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113" id="{791D7484-2E60-48C7-B7A2-20E260B0DF3F}">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12" id="{7D527BF8-F7DF-4947-9364-2F91D53AD633}">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11" id="{09DDAFEA-3668-4ABC-8595-9E23B8D71975}">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14" id="{2EE0EA8F-3A03-4A2B-BC74-BBD1A8AE37CF}">
            <x14:iconSet custom="1">
              <x14:cfvo type="percent">
                <xm:f>0</xm:f>
              </x14:cfvo>
              <x14:cfvo type="percent">
                <xm:f>33</xm:f>
              </x14:cfvo>
              <x14:cfvo type="percent">
                <xm:f>67</xm:f>
              </x14:cfvo>
              <x14:cfIcon iconSet="3TrafficLights1" iconId="0"/>
              <x14:cfIcon iconSet="3TrafficLights1" iconId="1"/>
              <x14:cfIcon iconSet="3Arrows" iconId="2"/>
            </x14:iconSet>
          </x14:cfRule>
          <xm:sqref>C6</xm:sqref>
        </x14:conditionalFormatting>
        <x14:conditionalFormatting xmlns:xm="http://schemas.microsoft.com/office/excel/2006/main">
          <x14:cfRule type="iconSet" priority="57" id="{22BCDBD1-962E-453C-8760-C997DAE9DBEC}">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8" id="{0D7082F6-0FA4-4D9A-8A91-B2FA4E67F940}">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9" id="{50A05850-6340-4D49-8EAA-48C22FD9F3C0}">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60" id="{1DDE9344-6A9D-40D8-A056-51DD87378917}">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56" id="{C0EC1616-BDD8-4942-83EC-1193C1958A3D}">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5" id="{B9C6599C-3CB7-4E4E-A3DD-5EA940819604}">
            <x14:iconSet custom="1">
              <x14:cfvo type="percent">
                <xm:f>0</xm:f>
              </x14:cfvo>
              <x14:cfvo type="percent">
                <xm:f>33</xm:f>
              </x14:cfvo>
              <x14:cfvo type="percent">
                <xm:f>67</xm:f>
              </x14:cfvo>
              <x14:cfIcon iconSet="3TrafficLights1" iconId="0"/>
              <x14:cfIcon iconSet="3TrafficLights1" iconId="1"/>
              <x14:cfIcon iconSet="3Arrows" iconId="1"/>
            </x14:iconSet>
          </x14:cfRule>
          <xm:sqref>C7</xm:sqref>
        </x14:conditionalFormatting>
        <x14:conditionalFormatting xmlns:xm="http://schemas.microsoft.com/office/excel/2006/main">
          <x14:cfRule type="iconSet" priority="52" id="{8B106056-7E70-49D7-8458-4A0CBBB3F7BB}">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3" id="{ED522139-1640-4671-8D9D-A525DD89488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9" id="{E7A81951-A28F-4CEF-9999-FD2CA9D717F1}">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54" id="{29B66F89-61FD-4CEF-A961-B5D95EAB217E}">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50" id="{87554658-E6BA-4FDE-8417-A0B9E78A310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1" id="{DBCB94D9-E3FA-4F87-AF1C-58F821C9BE4C}">
            <x14:iconSet iconSet="3Symbols2" custom="1">
              <x14:cfvo type="percent">
                <xm:f>0</xm:f>
              </x14:cfvo>
              <x14:cfvo type="percent">
                <xm:f>33</xm:f>
              </x14:cfvo>
              <x14:cfvo type="percent">
                <xm:f>67</xm:f>
              </x14:cfvo>
              <x14:cfIcon iconSet="3Symbols2" iconId="0"/>
              <x14:cfIcon iconSet="3Symbols2" iconId="1"/>
              <x14:cfIcon iconSet="3Arrows" iconId="2"/>
            </x14:iconSet>
          </x14:cfRule>
          <xm:sqref>C8</xm:sqref>
        </x14:conditionalFormatting>
        <x14:conditionalFormatting xmlns:xm="http://schemas.microsoft.com/office/excel/2006/main">
          <x14:cfRule type="iconSet" priority="43" id="{F1B6CF08-F573-44D2-8742-E00ADCCBB2A1}">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44" id="{27FAA639-25C5-4D8D-8D58-A0F6813FF279}">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5" id="{5F628EB6-3B9C-4C1D-A340-2A16768587E2}">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6" id="{19E373AC-2DE5-44A7-B9BF-80D456B45966}">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7" id="{A83547DB-287F-48ED-A2CC-D9286E3955A9}">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8" id="{3F2DCD7C-694E-485B-97C1-E9A914B10B86}">
            <x14:iconSet custom="1">
              <x14:cfvo type="percent">
                <xm:f>0</xm:f>
              </x14:cfvo>
              <x14:cfvo type="percent">
                <xm:f>33</xm:f>
              </x14:cfvo>
              <x14:cfvo type="percent">
                <xm:f>67</xm:f>
              </x14:cfvo>
              <x14:cfIcon iconSet="3TrafficLights1" iconId="0"/>
              <x14:cfIcon iconSet="3TrafficLights1" iconId="1"/>
              <x14:cfIcon iconSet="3Arrows" iconId="2"/>
            </x14:iconSet>
          </x14:cfRule>
          <xm:sqref>C9</xm:sqref>
        </x14:conditionalFormatting>
        <x14:conditionalFormatting xmlns:xm="http://schemas.microsoft.com/office/excel/2006/main">
          <x14:cfRule type="iconSet" priority="39" id="{C8E3ABDB-4C05-4F68-ADA8-C5DAE0B080EE}">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0" id="{BE80DDBC-B00C-4207-9676-54C3D20B72E3}">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1" id="{AF72F6C1-631F-40F6-9469-478F5EAE093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2" id="{ECBB051B-076F-465A-B86B-319A195255E2}">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37" id="{E351BC5F-EF72-4792-8B81-58E0A3DF488B}">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38" id="{347E6019-EC78-4148-9B61-C88AE9116A3E}">
            <x14:iconSet iconSet="3Symbols2" custom="1">
              <x14:cfvo type="percent">
                <xm:f>0</xm:f>
              </x14:cfvo>
              <x14:cfvo type="percent">
                <xm:f>33</xm:f>
              </x14:cfvo>
              <x14:cfvo type="percent">
                <xm:f>67</xm:f>
              </x14:cfvo>
              <x14:cfIcon iconSet="3Symbols2" iconId="0"/>
              <x14:cfIcon iconSet="3Symbols2" iconId="1"/>
              <x14:cfIcon iconSet="3Arrows" iconId="2"/>
            </x14:iconSet>
          </x14:cfRule>
          <xm:sqref>C10</xm:sqref>
        </x14:conditionalFormatting>
        <x14:conditionalFormatting xmlns:xm="http://schemas.microsoft.com/office/excel/2006/main">
          <x14:cfRule type="iconSet" priority="14" id="{45D25757-8FAB-4E27-9ADF-EDD9AFCD0770}">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6" id="{6507871F-7F4A-4B91-9461-EA42B6B06CB6}">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5" id="{0F5C7D8C-87AC-4130-A2D3-3FEF980A0FD3}">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8" id="{BE68C55C-C714-4AD1-B862-CDE00DEBF1C1}">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17" id="{D1946E7C-9E05-4DEB-B8B3-FD19996BB86B}">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3" id="{68F1813E-D55A-4A31-9806-AF06F8D854D6}">
            <x14:iconSet custom="1">
              <x14:cfvo type="percent">
                <xm:f>0</xm:f>
              </x14:cfvo>
              <x14:cfvo type="percent">
                <xm:f>33</xm:f>
              </x14:cfvo>
              <x14:cfvo type="percent">
                <xm:f>67</xm:f>
              </x14:cfvo>
              <x14:cfIcon iconSet="3TrafficLights1" iconId="0"/>
              <x14:cfIcon iconSet="3TrafficLights1" iconId="1"/>
              <x14:cfIcon iconSet="3Arrows" iconId="1"/>
            </x14:iconSet>
          </x14:cfRule>
          <xm:sqref>C11</xm:sqref>
        </x14:conditionalFormatting>
        <x14:conditionalFormatting xmlns:xm="http://schemas.microsoft.com/office/excel/2006/main">
          <x14:cfRule type="iconSet" priority="8" id="{24732222-4451-4808-88C6-7FE159ECC6A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7" id="{6096B9CC-F16A-4831-B827-48C3106C371A}">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12" id="{DDA82366-8138-4BC9-91F0-6344BAB16B60}">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11" id="{36B1AF0B-FDAE-4789-B497-699EAA53B18F}">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10" id="{A87305C5-21F8-4F4B-BE50-C48A3B2A4458}">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9" id="{D12BFEBC-7AEA-403F-ABD9-8D5DE3183F36}">
            <x14:iconSet iconSet="3Symbols2" custom="1">
              <x14:cfvo type="percent">
                <xm:f>0</xm:f>
              </x14:cfvo>
              <x14:cfvo type="percent">
                <xm:f>33</xm:f>
              </x14:cfvo>
              <x14:cfvo type="percent">
                <xm:f>67</xm:f>
              </x14:cfvo>
              <x14:cfIcon iconSet="3Symbols2" iconId="0"/>
              <x14:cfIcon iconSet="3Symbols2" iconId="1"/>
              <x14:cfIcon iconSet="3Arrows" iconId="2"/>
            </x14:iconSet>
          </x14:cfRule>
          <xm:sqref>C12</xm:sqref>
        </x14:conditionalFormatting>
        <x14:conditionalFormatting xmlns:xm="http://schemas.microsoft.com/office/excel/2006/main">
          <x14:cfRule type="iconSet" priority="6" id="{8EF79A0F-3F0A-4790-A7D5-35BF124D0DA5}">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1" id="{35C218F5-EAF3-47C2-90ED-A74E80AB9B85}">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 id="{F98134A1-4618-4C6A-ADE6-4A176086D3CD}">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3" id="{CB52F76E-2A4F-4A26-A7ED-7D371A0E0C6E}">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 id="{2C1C5612-223D-4154-AB37-A3687C3E04D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5" id="{B3CFCCC4-CEAB-4CAB-8AB2-62514D6EDDFA}">
            <x14:iconSet iconSet="3Symbols2" custom="1">
              <x14:cfvo type="percent">
                <xm:f>0</xm:f>
              </x14:cfvo>
              <x14:cfvo type="percent">
                <xm:f>33</xm:f>
              </x14:cfvo>
              <x14:cfvo type="percent">
                <xm:f>67</xm:f>
              </x14:cfvo>
              <x14:cfIcon iconSet="3Symbols2" iconId="0"/>
              <x14:cfIcon iconSet="3Symbols2" iconId="1"/>
              <x14:cfIcon iconSet="3Arrows" iconId="2"/>
            </x14:iconSet>
          </x14:cfRule>
          <xm:sqref>C13</xm:sqref>
        </x14:conditionalFormatting>
        <x14:conditionalFormatting xmlns:xm="http://schemas.microsoft.com/office/excel/2006/main">
          <x14:cfRule type="iconSet" priority="26" id="{20720140-1759-48D8-AD86-B9749DDA3B18}">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5" id="{83FDA28C-0CB6-4376-AB18-99B20E74DEDA}">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30" id="{6371291C-6ECE-4634-9F22-B10E9CF1FD71}">
            <x14:iconSet custom="1">
              <x14:cfvo type="percent">
                <xm:f>0</xm:f>
              </x14:cfvo>
              <x14:cfvo type="percent">
                <xm:f>33</xm:f>
              </x14:cfvo>
              <x14:cfvo type="percent">
                <xm:f>67</xm:f>
              </x14:cfvo>
              <x14:cfIcon iconSet="3TrafficLights1" iconId="0"/>
              <x14:cfIcon iconSet="3TrafficLights1" iconId="1"/>
              <x14:cfIcon iconSet="3Arrows" iconId="2"/>
            </x14:iconSet>
          </x14:cfRule>
          <x14:cfRule type="iconSet" priority="29" id="{0B5C49F8-A6B0-492C-BCED-67EDA525E57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 id="{32CFEE8A-CC46-499E-BAD6-1BF2603FAFB5}">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7" id="{92A1A519-B1EA-46DC-9E97-54C61F659C8D}">
            <x14:iconSet iconSet="3Symbols2" custom="1">
              <x14:cfvo type="percent">
                <xm:f>0</xm:f>
              </x14:cfvo>
              <x14:cfvo type="percent">
                <xm:f>33</xm:f>
              </x14:cfvo>
              <x14:cfvo type="percent">
                <xm:f>67</xm:f>
              </x14:cfvo>
              <x14:cfIcon iconSet="3Symbols2" iconId="0"/>
              <x14:cfIcon iconSet="3Symbols2" iconId="1"/>
              <x14:cfIcon iconSet="3Arrows" iconId="2"/>
            </x14:iconSet>
          </x14:cfRule>
          <xm:sqref>C14</xm:sqref>
        </x14:conditionalFormatting>
        <x14:conditionalFormatting xmlns:xm="http://schemas.microsoft.com/office/excel/2006/main">
          <x14:cfRule type="iconSet" priority="247" id="{7A080C59-36F5-4DCD-8661-AF4DDF1BEC28}">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48" id="{4D952B46-ADFA-42DE-83A7-8CC7BA66495E}">
            <x14:iconSet custom="1">
              <x14:cfvo type="percent">
                <xm:f>0</xm:f>
              </x14:cfvo>
              <x14:cfvo type="percent">
                <xm:f>33</xm:f>
              </x14:cfvo>
              <x14:cfvo type="percent">
                <xm:f>67</xm:f>
              </x14:cfvo>
              <x14:cfIcon iconSet="3TrafficLights1" iconId="0"/>
              <x14:cfIcon iconSet="3TrafficLights1" iconId="1"/>
              <x14:cfIcon iconSet="3Arrows" iconId="2"/>
            </x14:iconSet>
          </x14:cfRule>
          <xm:sqref>C15</xm:sqref>
        </x14:conditionalFormatting>
        <x14:conditionalFormatting xmlns:xm="http://schemas.microsoft.com/office/excel/2006/main">
          <x14:cfRule type="iconSet" priority="215" id="{82B73602-578D-4E2E-AA51-73640D6C74CA}">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16" id="{98D4A08A-6D74-4B88-BDAC-AF0CC1828A33}">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17" id="{11059AE6-AFCB-4D9E-9911-0362BA0AAB1B}">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18" id="{E5F9DF2A-408B-40C7-84D2-1C5CC6ABE41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19" id="{564D69E6-F08F-474B-AB87-897AF2A1C60F}">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20" id="{1BA6D0D0-7C0A-4A5D-A81D-599FC8FC48E2}">
            <x14:iconSet custom="1">
              <x14:cfvo type="percent">
                <xm:f>0</xm:f>
              </x14:cfvo>
              <x14:cfvo type="percent">
                <xm:f>33</xm:f>
              </x14:cfvo>
              <x14:cfvo type="percent">
                <xm:f>67</xm:f>
              </x14:cfvo>
              <x14:cfIcon iconSet="3TrafficLights1" iconId="0"/>
              <x14:cfIcon iconSet="3TrafficLights1" iconId="1"/>
              <x14:cfIcon iconSet="3Arrows" iconId="2"/>
            </x14:iconSet>
          </x14:cfRule>
          <xm:sqref>C16</xm:sqref>
        </x14:conditionalFormatting>
        <x14:conditionalFormatting xmlns:xm="http://schemas.microsoft.com/office/excel/2006/main">
          <x14:cfRule type="iconSet" priority="239" id="{0267384A-C43C-4701-9BB1-1DC83223973A}">
            <x14:iconSet iconSet="4Arrows" custom="1">
              <x14:cfvo type="percent">
                <xm:f>0</xm:f>
              </x14:cfvo>
              <x14:cfvo type="percent">
                <xm:f>25</xm:f>
              </x14:cfvo>
              <x14:cfvo type="percent">
                <xm:f>50</xm:f>
              </x14:cfvo>
              <x14:cfvo type="percent">
                <xm:f>75</xm:f>
              </x14:cfvo>
              <x14:cfIcon iconSet="3Arrows" iconId="0"/>
              <x14:cfIcon iconSet="4Arrows" iconId="1"/>
              <x14:cfIcon iconSet="4Arrows" iconId="2"/>
              <x14:cfIcon iconSet="3Arrows" iconId="0"/>
            </x14:iconSet>
          </x14:cfRule>
          <x14:cfRule type="iconSet" priority="240" id="{74CB2644-01EC-4D84-87D3-5F1504212DA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41" id="{9B778D09-FE9F-41EC-864C-79030E5DE69D}">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42" id="{AB267D66-A265-44C6-86E8-CC38917C7EE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43" id="{F897D1F3-9D30-42D4-B391-5F72E061A1F0}">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44" id="{9B4B4C26-69C1-46D7-A1B8-EC5765002C98}">
            <x14:iconSet custom="1">
              <x14:cfvo type="percent">
                <xm:f>0</xm:f>
              </x14:cfvo>
              <x14:cfvo type="percent">
                <xm:f>33</xm:f>
              </x14:cfvo>
              <x14:cfvo type="percent">
                <xm:f>67</xm:f>
              </x14:cfvo>
              <x14:cfIcon iconSet="3TrafficLights1" iconId="0"/>
              <x14:cfIcon iconSet="3TrafficLights1" iconId="1"/>
              <x14:cfIcon iconSet="3Arrows" iconId="2"/>
            </x14:iconSet>
          </x14:cfRule>
          <xm:sqref>C17</xm:sqref>
        </x14:conditionalFormatting>
        <x14:conditionalFormatting xmlns:xm="http://schemas.microsoft.com/office/excel/2006/main">
          <x14:cfRule type="iconSet" priority="288" id="{EBA90EDE-F64C-48FF-BEF3-66F2B3C336BF}">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7" id="{CE75CD92-59D6-4764-B4CC-201B9BBE0559}">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86" id="{2F114904-6B76-4970-A244-997245EFC3E2}">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9" id="{E66CCE91-D6A2-4284-BBAB-38B40C52B61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5" id="{68D9FCD2-5D95-441D-988E-358D1E210EA2}">
            <x14:iconSet iconSet="4Arrows" custom="1">
              <x14:cfvo type="percent">
                <xm:f>0</xm:f>
              </x14:cfvo>
              <x14:cfvo type="percent">
                <xm:f>25</xm:f>
              </x14:cfvo>
              <x14:cfvo type="percent">
                <xm:f>50</xm:f>
              </x14:cfvo>
              <x14:cfvo type="percent">
                <xm:f>75</xm:f>
              </x14:cfvo>
              <x14:cfIcon iconSet="3Arrows" iconId="0"/>
              <x14:cfIcon iconSet="4Arrows" iconId="1"/>
              <x14:cfIcon iconSet="4Arrows" iconId="2"/>
              <x14:cfIcon iconSet="3Arrows" iconId="0"/>
            </x14:iconSet>
          </x14:cfRule>
          <x14:cfRule type="iconSet" priority="290" id="{48811C11-88B8-4D83-BB99-E5CEEE4ADFB4}">
            <x14:iconSet custom="1">
              <x14:cfvo type="percent">
                <xm:f>0</xm:f>
              </x14:cfvo>
              <x14:cfvo type="percent">
                <xm:f>33</xm:f>
              </x14:cfvo>
              <x14:cfvo type="percent">
                <xm:f>67</xm:f>
              </x14:cfvo>
              <x14:cfIcon iconSet="3TrafficLights1" iconId="0"/>
              <x14:cfIcon iconSet="3TrafficLights1" iconId="1"/>
              <x14:cfIcon iconSet="3Arrows" iconId="2"/>
            </x14:iconSet>
          </x14:cfRule>
          <xm:sqref>C18</xm:sqref>
        </x14:conditionalFormatting>
        <x14:conditionalFormatting xmlns:xm="http://schemas.microsoft.com/office/excel/2006/main">
          <x14:cfRule type="iconSet" priority="279" id="{81A3B092-1F6B-4CB8-99C2-AB1772E076E8}">
            <x14:iconSet iconSet="4Arrows" custom="1">
              <x14:cfvo type="percent">
                <xm:f>0</xm:f>
              </x14:cfvo>
              <x14:cfvo type="percent">
                <xm:f>25</xm:f>
              </x14:cfvo>
              <x14:cfvo type="percent">
                <xm:f>50</xm:f>
              </x14:cfvo>
              <x14:cfvo type="percent">
                <xm:f>75</xm:f>
              </x14:cfvo>
              <x14:cfIcon iconSet="3Arrows" iconId="0"/>
              <x14:cfIcon iconSet="4Arrows" iconId="1"/>
              <x14:cfIcon iconSet="4Arrows" iconId="2"/>
              <x14:cfIcon iconSet="3Arrows" iconId="0"/>
            </x14:iconSet>
          </x14:cfRule>
          <x14:cfRule type="iconSet" priority="280" id="{201DBC84-FDAF-4F7C-B8CF-01DBA578FB9F}">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1" id="{B6A90A51-D3F7-45A5-BAE2-A117C9CB5240}">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82" id="{4CBECDF0-02BD-4C6D-BA8E-AA5BB2A67BFE}">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3" id="{BA624C6B-A794-4906-8F8B-0131F83698A7}">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84" id="{ABD2FAE7-AA1B-499E-8584-A5AB739455D6}">
            <x14:iconSet custom="1">
              <x14:cfvo type="percent">
                <xm:f>0</xm:f>
              </x14:cfvo>
              <x14:cfvo type="percent">
                <xm:f>33</xm:f>
              </x14:cfvo>
              <x14:cfvo type="percent">
                <xm:f>67</xm:f>
              </x14:cfvo>
              <x14:cfIcon iconSet="3TrafficLights1" iconId="0"/>
              <x14:cfIcon iconSet="3TrafficLights1" iconId="1"/>
              <x14:cfIcon iconSet="3Arrows" iconId="2"/>
            </x14:iconSet>
          </x14:cfRule>
          <xm:sqref>C19</xm:sqref>
        </x14:conditionalFormatting>
        <x14:conditionalFormatting xmlns:xm="http://schemas.microsoft.com/office/excel/2006/main">
          <x14:cfRule type="iconSet" priority="277" id="{B8D4E8BF-AFD2-4AA8-9877-DABBF1E42191}">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75" id="{7C16C3B8-E084-4011-8AD4-9237A36916A5}">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274" id="{C8FE4D2C-B46B-4672-A2E5-7DEA74177124}">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73" id="{EFA9E530-CC44-42ED-94E1-DF9737C9E9B0}">
            <x14:iconSet iconSet="4Arrows" custom="1">
              <x14:cfvo type="percent">
                <xm:f>0</xm:f>
              </x14:cfvo>
              <x14:cfvo type="percent">
                <xm:f>25</xm:f>
              </x14:cfvo>
              <x14:cfvo type="percent">
                <xm:f>50</xm:f>
              </x14:cfvo>
              <x14:cfvo type="percent">
                <xm:f>75</xm:f>
              </x14:cfvo>
              <x14:cfIcon iconSet="3Arrows" iconId="0"/>
              <x14:cfIcon iconSet="4Arrows" iconId="1"/>
              <x14:cfIcon iconSet="4Arrows" iconId="2"/>
              <x14:cfIcon iconSet="3Arrows" iconId="0"/>
            </x14:iconSet>
          </x14:cfRule>
          <x14:cfRule type="iconSet" priority="276" id="{6658E457-DD47-4F86-A87B-1239C7129A1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278" id="{07A9E835-728C-447C-B8EF-ED1D86413B56}">
            <x14:iconSet custom="1">
              <x14:cfvo type="percent">
                <xm:f>0</xm:f>
              </x14:cfvo>
              <x14:cfvo type="percent">
                <xm:f>33</xm:f>
              </x14:cfvo>
              <x14:cfvo type="percent">
                <xm:f>67</xm:f>
              </x14:cfvo>
              <x14:cfIcon iconSet="3TrafficLights1" iconId="0"/>
              <x14:cfIcon iconSet="3TrafficLights1" iconId="1"/>
              <x14:cfIcon iconSet="3Arrows" iconId="2"/>
            </x14:iconSet>
          </x14:cfRule>
          <xm:sqref>C20:C21</xm:sqref>
        </x14:conditionalFormatting>
        <x14:conditionalFormatting xmlns:xm="http://schemas.microsoft.com/office/excel/2006/main">
          <x14:cfRule type="iconSet" priority="407" id="{4CFE6CDB-7034-417F-801A-45EE5AA4886A}">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408" id="{BA6091EA-3E63-4CCF-847B-13293981F642}">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09" id="{75240392-5CEE-4FF4-88F0-309B06AC8CE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10" id="{23D6F005-04EC-4672-AEF5-54255411AABD}">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11" id="{3D594863-80C5-4866-96B4-D92C9FF3FAF4}">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12" id="{2C1FFCCA-E9F2-4D88-8F25-E1CE118BECC5}">
            <x14:iconSet custom="1">
              <x14:cfvo type="percent">
                <xm:f>0</xm:f>
              </x14:cfvo>
              <x14:cfvo type="percent">
                <xm:f>33</xm:f>
              </x14:cfvo>
              <x14:cfvo type="percent">
                <xm:f>67</xm:f>
              </x14:cfvo>
              <x14:cfIcon iconSet="3TrafficLights1" iconId="0"/>
              <x14:cfIcon iconSet="3TrafficLights1" iconId="1"/>
              <x14:cfIcon iconSet="3Arrows" iconId="2"/>
            </x14:iconSet>
          </x14:cfRule>
          <xm:sqref>C22</xm:sqref>
        </x14:conditionalFormatting>
        <x14:conditionalFormatting xmlns:xm="http://schemas.microsoft.com/office/excel/2006/main">
          <x14:cfRule type="iconSet" priority="457" id="{8A33D598-8F65-44F0-B50A-E93E5AD3E675}">
            <x14:iconSet iconSet="4Arrows" custom="1">
              <x14:cfvo type="percent">
                <xm:f>0</xm:f>
              </x14:cfvo>
              <x14:cfvo type="percent">
                <xm:f>25</xm:f>
              </x14:cfvo>
              <x14:cfvo type="percent">
                <xm:f>50</xm:f>
              </x14:cfvo>
              <x14:cfvo type="percent">
                <xm:f>75</xm:f>
              </x14:cfvo>
              <x14:cfIcon iconSet="3Arrows" iconId="0"/>
              <x14:cfIcon iconSet="4Arrows" iconId="1"/>
              <x14:cfIcon iconSet="4Arrows" iconId="2"/>
              <x14:cfIcon iconSet="3Arrows" iconId="0"/>
            </x14:iconSet>
          </x14:cfRule>
          <x14:cfRule type="iconSet" priority="458" id="{72B40676-9C89-4B3B-A119-6D3698AA0599}">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59" id="{C0442128-A217-4472-AC92-377F59F526A1}">
            <x14:iconSet custom="1">
              <x14:cfvo type="percent">
                <xm:f>0</xm:f>
              </x14:cfvo>
              <x14:cfvo type="percent">
                <xm:f>33</xm:f>
              </x14:cfvo>
              <x14:cfvo type="percent">
                <xm:f>67</xm:f>
              </x14:cfvo>
              <x14:cfIcon iconSet="3TrafficLights1" iconId="0"/>
              <x14:cfIcon iconSet="3TrafficLights1" iconId="1"/>
              <x14:cfIcon iconSet="3Arrows" iconId="1"/>
            </x14:iconSet>
          </x14:cfRule>
          <x14:cfRule type="iconSet" priority="460" id="{1D7F9DA6-AF1A-4761-8911-436643263AA8}">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61" id="{F81635C4-CA4E-45FA-B7A0-60E3C45E273A}">
            <x14:iconSet iconSet="3Symbols2" custom="1">
              <x14:cfvo type="percent">
                <xm:f>0</xm:f>
              </x14:cfvo>
              <x14:cfvo type="percent">
                <xm:f>33</xm:f>
              </x14:cfvo>
              <x14:cfvo type="percent">
                <xm:f>67</xm:f>
              </x14:cfvo>
              <x14:cfIcon iconSet="3Symbols2" iconId="0"/>
              <x14:cfIcon iconSet="3Symbols2" iconId="1"/>
              <x14:cfIcon iconSet="3Arrows" iconId="2"/>
            </x14:iconSet>
          </x14:cfRule>
          <x14:cfRule type="iconSet" priority="462" id="{BDA5434D-9507-49F3-8BFF-A202129C4CB2}">
            <x14:iconSet custom="1">
              <x14:cfvo type="percent">
                <xm:f>0</xm:f>
              </x14:cfvo>
              <x14:cfvo type="percent">
                <xm:f>33</xm:f>
              </x14:cfvo>
              <x14:cfvo type="percent">
                <xm:f>67</xm:f>
              </x14:cfvo>
              <x14:cfIcon iconSet="3TrafficLights1" iconId="0"/>
              <x14:cfIcon iconSet="3TrafficLights1" iconId="1"/>
              <x14:cfIcon iconSet="3Arrows" iconId="2"/>
            </x14:iconSet>
          </x14:cfRule>
          <xm:sqref>C23:C25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2:CH259"/>
  <sheetViews>
    <sheetView showGridLines="0" zoomScale="75" workbookViewId="0">
      <selection activeCell="AG36" sqref="AG36"/>
    </sheetView>
  </sheetViews>
  <sheetFormatPr defaultColWidth="9.140625" defaultRowHeight="15" customHeight="1" x14ac:dyDescent="0.2"/>
  <cols>
    <col min="1" max="12" width="3.7109375" style="2" customWidth="1"/>
    <col min="13" max="13" width="1.7109375" style="2" customWidth="1"/>
    <col min="14" max="24" width="3.7109375" style="2" customWidth="1"/>
    <col min="25" max="25" width="1.7109375" style="2" customWidth="1"/>
    <col min="26" max="36" width="3.7109375" style="2" customWidth="1"/>
    <col min="37" max="37" width="1.7109375" style="2" customWidth="1"/>
    <col min="38" max="48" width="3.7109375" style="2" customWidth="1"/>
    <col min="49" max="49" width="1.7109375" style="2" customWidth="1"/>
    <col min="50" max="60" width="3.7109375" style="2" customWidth="1"/>
    <col min="61" max="61" width="1.7109375" style="2" customWidth="1"/>
    <col min="62" max="72" width="3.7109375" style="2" customWidth="1"/>
    <col min="73" max="73" width="1.7109375" style="2" customWidth="1"/>
    <col min="74" max="84" width="3.7109375" style="2" customWidth="1"/>
    <col min="85" max="85" width="1.7109375" style="2" customWidth="1"/>
    <col min="86" max="86" width="3.7109375" style="2" customWidth="1"/>
    <col min="87" max="94" width="5.7109375" style="2" customWidth="1"/>
    <col min="95" max="144" width="25.7109375" style="2" customWidth="1"/>
    <col min="145" max="16384" width="9.140625" style="2"/>
  </cols>
  <sheetData>
    <row r="2" spans="1:84" ht="15" customHeight="1" x14ac:dyDescent="0.2">
      <c r="A2" s="115" t="s">
        <v>15</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row>
    <row r="4" spans="1:84" s="3" customFormat="1" ht="15" customHeight="1" x14ac:dyDescent="0.2">
      <c r="A4" s="114" t="s">
        <v>11</v>
      </c>
      <c r="B4" s="114"/>
      <c r="C4" s="114"/>
      <c r="D4" s="114"/>
      <c r="E4" s="114"/>
      <c r="F4" s="114"/>
      <c r="G4" s="114"/>
      <c r="H4" s="114"/>
      <c r="I4" s="114"/>
      <c r="J4" s="114"/>
      <c r="K4" s="114"/>
      <c r="L4" s="114"/>
      <c r="M4" s="114"/>
      <c r="N4" s="114" t="s">
        <v>21</v>
      </c>
      <c r="O4" s="114"/>
      <c r="P4" s="114"/>
      <c r="Q4" s="114"/>
      <c r="R4" s="114"/>
      <c r="S4" s="114"/>
      <c r="T4" s="114"/>
      <c r="U4" s="114"/>
      <c r="V4" s="114"/>
      <c r="W4" s="114"/>
      <c r="X4" s="114"/>
      <c r="Y4" s="114"/>
      <c r="Z4" s="114" t="s">
        <v>22</v>
      </c>
      <c r="AA4" s="114"/>
      <c r="AB4" s="114"/>
      <c r="AC4" s="114"/>
      <c r="AD4" s="114"/>
      <c r="AE4" s="114"/>
      <c r="AF4" s="114"/>
      <c r="AG4" s="114"/>
      <c r="AH4" s="114"/>
      <c r="AI4" s="114"/>
      <c r="AJ4" s="114"/>
      <c r="AK4" s="114"/>
      <c r="AL4" s="114" t="s">
        <v>23</v>
      </c>
      <c r="AM4" s="114"/>
      <c r="AN4" s="114"/>
      <c r="AO4" s="114"/>
      <c r="AP4" s="114"/>
      <c r="AQ4" s="114"/>
      <c r="AR4" s="114"/>
      <c r="AS4" s="114"/>
      <c r="AT4" s="114"/>
      <c r="AU4" s="114"/>
      <c r="AV4" s="114"/>
      <c r="AW4" s="114" t="s">
        <v>12</v>
      </c>
      <c r="AX4" s="114"/>
      <c r="AY4" s="114"/>
      <c r="AZ4" s="114"/>
      <c r="BA4" s="114"/>
      <c r="BB4" s="114"/>
      <c r="BC4" s="114"/>
      <c r="BD4" s="114"/>
      <c r="BE4" s="114"/>
      <c r="BF4" s="114"/>
      <c r="BG4" s="114"/>
      <c r="BH4" s="114"/>
      <c r="BI4" s="114" t="s">
        <v>16</v>
      </c>
      <c r="BJ4" s="114"/>
      <c r="BK4" s="114"/>
      <c r="BL4" s="114"/>
      <c r="BM4" s="114"/>
      <c r="BN4" s="114"/>
      <c r="BO4" s="114"/>
      <c r="BP4" s="114"/>
      <c r="BQ4" s="114"/>
      <c r="BR4" s="114"/>
      <c r="BS4" s="114"/>
      <c r="BT4" s="114"/>
      <c r="BU4" s="114" t="s">
        <v>0</v>
      </c>
      <c r="BV4" s="114"/>
      <c r="BW4" s="114"/>
      <c r="BX4" s="114"/>
      <c r="BY4" s="114"/>
      <c r="BZ4" s="114"/>
      <c r="CA4" s="114"/>
      <c r="CB4" s="114"/>
      <c r="CC4" s="114"/>
      <c r="CD4" s="114"/>
      <c r="CE4" s="114"/>
      <c r="CF4" s="114"/>
    </row>
    <row r="5" spans="1:84" ht="15" customHeight="1" x14ac:dyDescent="0.2">
      <c r="B5" s="4"/>
      <c r="G5" s="5">
        <f>IF(Setup!B3="Best of Three",2,3)</f>
        <v>2</v>
      </c>
      <c r="H5" s="5">
        <f>IF(OR(AND(H6=6,H7&lt;5),AND(H6=7,H7&lt;7),AND(H6&gt;7,H6-H7=2)),1,0)</f>
        <v>0</v>
      </c>
      <c r="I5" s="5">
        <f>IF(OR(AND(I6=6,I7&lt;5),AND(I6=7,I7&lt;7),AND(I6&gt;7,I6-I7=2)),1,0)</f>
        <v>0</v>
      </c>
      <c r="J5" s="5">
        <f>IF(OR(AND(J6=6,J7&lt;5),AND(J6=7,J7&lt;7),AND(J6&gt;7,J6-J7=2)),1,0)</f>
        <v>0</v>
      </c>
      <c r="K5" s="5">
        <f>IF(OR(AND(K6=6,K7&lt;5),AND(K6=7,K7&lt;7),AND(K6&gt;7,K6-K7=2)),1,0)</f>
        <v>0</v>
      </c>
      <c r="L5" s="5">
        <f>IF(OR(AND(L6=6,L7&lt;5),AND(L6=7,L7&lt;7),AND(L6&gt;7,L6-L7=2)),1,0)</f>
        <v>0</v>
      </c>
      <c r="M5" s="5"/>
      <c r="N5" s="5"/>
    </row>
    <row r="6" spans="1:84" ht="15" customHeight="1" x14ac:dyDescent="0.2">
      <c r="A6" s="5">
        <f>Setup!K15</f>
        <v>1</v>
      </c>
      <c r="B6" s="6" t="str">
        <f>IF(C6="Bye","","("&amp;A6&amp;")")</f>
        <v>(1)</v>
      </c>
      <c r="C6" s="7" t="str">
        <f>IF(AND(Setup!$B$2&gt;64,Setup!$B$2&lt;=128),IF(VLOOKUP(A6,Setup!$A$15:$B$142,2,FALSE)&lt;&gt;"",VLOOKUP(A6,Setup!$A$15:$B$142,2,FALSE),"Bye"),"")</f>
        <v/>
      </c>
      <c r="D6" s="7"/>
      <c r="E6" s="7"/>
      <c r="F6" s="7"/>
      <c r="G6" s="7"/>
      <c r="H6" s="23"/>
      <c r="I6" s="23"/>
      <c r="J6" s="23"/>
      <c r="K6" s="23"/>
      <c r="L6" s="23"/>
      <c r="M6" s="5">
        <f>SUM(H5:L5)</f>
        <v>0</v>
      </c>
      <c r="N6" s="5" t="str">
        <f>B6</f>
        <v>(1)</v>
      </c>
      <c r="CA6" s="8"/>
      <c r="CB6" s="8"/>
      <c r="CC6" s="8"/>
      <c r="CD6" s="8"/>
      <c r="CE6" s="8"/>
      <c r="CF6" s="8"/>
    </row>
    <row r="7" spans="1:84" ht="15" customHeight="1" x14ac:dyDescent="0.2">
      <c r="A7" s="5">
        <f>Setup!L15</f>
        <v>128</v>
      </c>
      <c r="B7" s="6" t="str">
        <f>IF(C7="Bye","","("&amp;A7&amp;")")</f>
        <v>(128)</v>
      </c>
      <c r="C7" s="2" t="str">
        <f>IF(AND(Setup!$B$2&gt;64,Setup!$B$2&lt;=128),IF(VLOOKUP(A7,Setup!$A$15:$B$142,2,FALSE)&lt;&gt;"",VLOOKUP(A7,Setup!$A$15:$B$142,2,FALSE),"Bye"),"")</f>
        <v/>
      </c>
      <c r="H7" s="24"/>
      <c r="I7" s="24"/>
      <c r="J7" s="24"/>
      <c r="K7" s="24"/>
      <c r="L7" s="24"/>
      <c r="M7" s="9">
        <f>SUM(H8:L8)</f>
        <v>0</v>
      </c>
      <c r="N7" s="5" t="str">
        <f>B7</f>
        <v>(128)</v>
      </c>
      <c r="T7" s="5">
        <f>IF(OR(AND(T8=6,T9&lt;5),AND(T8=7,T9&lt;7),AND(T8&gt;7,T8-T9=2)),1,0)</f>
        <v>0</v>
      </c>
      <c r="U7" s="5">
        <f>IF(OR(AND(U8=6,U9&lt;5),AND(U8=7,U9&lt;7),AND(U8&gt;7,U8-U9=2)),1,0)</f>
        <v>0</v>
      </c>
      <c r="V7" s="5">
        <f>IF(OR(AND(V8=6,V9&lt;5),AND(V8=7,V9&lt;7),AND(V8&gt;7,V8-V9=2)),1,0)</f>
        <v>0</v>
      </c>
      <c r="W7" s="5">
        <f>IF(OR(AND(W8=6,W9&lt;5),AND(W8=7,W9&lt;7),AND(W8&gt;7,W8-W9=2)),1,0)</f>
        <v>0</v>
      </c>
      <c r="X7" s="5">
        <f>IF(OR(AND(X8=6,X9&lt;5),AND(X8=7,X9&lt;7),AND(X8&gt;7,X8-X9=2)),1,0)</f>
        <v>0</v>
      </c>
      <c r="Y7" s="5"/>
      <c r="Z7" s="5"/>
      <c r="CA7" s="8"/>
      <c r="CB7" s="8"/>
      <c r="CC7" s="8"/>
      <c r="CD7" s="8"/>
      <c r="CE7" s="8"/>
      <c r="CF7" s="8"/>
    </row>
    <row r="8" spans="1:84" ht="15" customHeight="1" x14ac:dyDescent="0.2">
      <c r="A8" s="5"/>
      <c r="B8" s="4"/>
      <c r="H8" s="5">
        <f>IF(OR(AND(H7=6,H6&lt;5),AND(H7=7,H6&lt;7),AND(H7&gt;7,H7-H6=2)),1,0)</f>
        <v>0</v>
      </c>
      <c r="I8" s="5">
        <f>IF(OR(AND(I7=6,I6&lt;5),AND(I7=7,I6&lt;7),AND(I7&gt;7,I7-I6=2)),1,0)</f>
        <v>0</v>
      </c>
      <c r="J8" s="5">
        <f>IF(OR(AND(J7=6,J6&lt;5),AND(J7=7,J6&lt;7),AND(J7&gt;7,J7-J6=2)),1,0)</f>
        <v>0</v>
      </c>
      <c r="K8" s="5">
        <f>IF(OR(AND(K7=6,K6&lt;5),AND(K7=7,K6&lt;7),AND(K7&gt;7,K7-K6=2)),1,0)</f>
        <v>0</v>
      </c>
      <c r="L8" s="5">
        <f>IF(OR(AND(L7=6,L6&lt;5),AND(L7=7,L6&lt;7),AND(L7&gt;7,L7-L6=2)),1,0)</f>
        <v>0</v>
      </c>
      <c r="M8" s="10"/>
      <c r="N8" s="11" t="str">
        <f>IF(O8&lt;&gt;"",VLOOKUP(O8,C6:N7,12,FALSE),"")</f>
        <v/>
      </c>
      <c r="O8" s="7" t="str">
        <f>IF(AND(C6="Bye",C7="Bye"),"Bye",IF(OR(M6=$G$5,C7="Bye"),C6,IF(OR(M7=$G$5,C6="Bye"),C7,"")))</f>
        <v/>
      </c>
      <c r="P8" s="7"/>
      <c r="Q8" s="7"/>
      <c r="R8" s="7"/>
      <c r="S8" s="7"/>
      <c r="T8" s="23"/>
      <c r="U8" s="23"/>
      <c r="V8" s="23"/>
      <c r="W8" s="23"/>
      <c r="X8" s="23"/>
      <c r="Y8" s="5">
        <f>SUM(T7:X7)</f>
        <v>0</v>
      </c>
      <c r="Z8" s="5" t="str">
        <f>N8</f>
        <v/>
      </c>
    </row>
    <row r="9" spans="1:84" ht="15" customHeight="1" x14ac:dyDescent="0.2">
      <c r="A9" s="5"/>
      <c r="B9" s="4"/>
      <c r="H9" s="5">
        <f>IF(OR(AND(H10=6,H11&lt;5),AND(H10=7,H11&lt;7),AND(H10&gt;7,H10-H11=2)),1,0)</f>
        <v>0</v>
      </c>
      <c r="I9" s="5">
        <f>IF(OR(AND(I10=6,I11&lt;5),AND(I10=7,I11&lt;7),AND(I10&gt;7,I10-I11=2)),1,0)</f>
        <v>0</v>
      </c>
      <c r="J9" s="5">
        <f>IF(OR(AND(J10=6,J11&lt;5),AND(J10=7,J11&lt;7),AND(J10&gt;7,J10-J11=2)),1,0)</f>
        <v>0</v>
      </c>
      <c r="K9" s="5">
        <f>IF(OR(AND(K10=6,K11&lt;5),AND(K10=7,K11&lt;7),AND(K10&gt;7,K10-K11=2)),1,0)</f>
        <v>0</v>
      </c>
      <c r="L9" s="5">
        <f>IF(OR(AND(L10=6,L11&lt;5),AND(L10=7,L11&lt;7),AND(L10&gt;7,L10-L11=2)),1,0)</f>
        <v>0</v>
      </c>
      <c r="M9" s="10"/>
      <c r="N9" s="4" t="str">
        <f>IF(O9&lt;&gt;"",VLOOKUP(O9,C10:N11,12,FALSE),"")</f>
        <v/>
      </c>
      <c r="O9" s="2" t="str">
        <f>IF(AND(C10="Bye",C11="Bye"),"Bye",IF(OR(M10=$G$5,C11="Bye"),C10,IF(OR(M11=$G$5,C10="Bye"),C11,"")))</f>
        <v/>
      </c>
      <c r="T9" s="24"/>
      <c r="U9" s="24"/>
      <c r="V9" s="24"/>
      <c r="W9" s="24"/>
      <c r="X9" s="24"/>
      <c r="Y9" s="9">
        <f>SUM(T10:X10)</f>
        <v>0</v>
      </c>
      <c r="Z9" s="5" t="str">
        <f>N9</f>
        <v/>
      </c>
      <c r="BO9" s="8"/>
      <c r="BP9" s="8"/>
      <c r="BQ9" s="8"/>
      <c r="BR9" s="8"/>
      <c r="BS9" s="8"/>
      <c r="BT9" s="8"/>
    </row>
    <row r="10" spans="1:84" ht="15" customHeight="1" x14ac:dyDescent="0.2">
      <c r="A10" s="5">
        <f>Setup!K16</f>
        <v>64</v>
      </c>
      <c r="B10" s="6" t="str">
        <f>IF(C10="Bye","","("&amp;A10&amp;")")</f>
        <v>(64)</v>
      </c>
      <c r="C10" s="7" t="str">
        <f>IF(AND(Setup!$B$2&gt;64,Setup!$B$2&lt;=128),IF(VLOOKUP(A10,Setup!$A$15:$B$142,2,FALSE)&lt;&gt;"",VLOOKUP(A10,Setup!$A$15:$B$142,2,FALSE),"Bye"),"")</f>
        <v/>
      </c>
      <c r="D10" s="7"/>
      <c r="E10" s="7"/>
      <c r="F10" s="7"/>
      <c r="G10" s="7"/>
      <c r="H10" s="23"/>
      <c r="I10" s="23"/>
      <c r="J10" s="23"/>
      <c r="K10" s="23"/>
      <c r="L10" s="23"/>
      <c r="M10" s="12">
        <f>SUM(H9:L9)</f>
        <v>0</v>
      </c>
      <c r="N10" s="5" t="str">
        <f>B10</f>
        <v>(64)</v>
      </c>
      <c r="T10" s="5">
        <f>IF(OR(AND(T9=6,T8&lt;5),AND(T9=7,T8&lt;7),AND(T9&gt;7,T9-T8=2)),1,0)</f>
        <v>0</v>
      </c>
      <c r="U10" s="5">
        <f>IF(OR(AND(U9=6,U8&lt;5),AND(U9=7,U8&lt;7),AND(U9&gt;7,U9-U8=2)),1,0)</f>
        <v>0</v>
      </c>
      <c r="V10" s="5">
        <f>IF(OR(AND(V9=6,V8&lt;5),AND(V9=7,V8&lt;7),AND(V9&gt;7,V9-V8=2)),1,0)</f>
        <v>0</v>
      </c>
      <c r="W10" s="5">
        <f>IF(OR(AND(W9=6,W8&lt;5),AND(W9=7,W8&lt;7),AND(W9&gt;7,W9-W8=2)),1,0)</f>
        <v>0</v>
      </c>
      <c r="X10" s="5">
        <f>IF(OR(AND(X9=6,X8&lt;5),AND(X9=7,X8&lt;7),AND(X9&gt;7,X9-X8=2)),1,0)</f>
        <v>0</v>
      </c>
      <c r="Y10" s="35"/>
      <c r="BO10" s="8"/>
      <c r="BP10" s="8"/>
      <c r="BQ10" s="8"/>
      <c r="BR10" s="8"/>
      <c r="BS10" s="8"/>
      <c r="BT10" s="8"/>
    </row>
    <row r="11" spans="1:84" ht="15" customHeight="1" x14ac:dyDescent="0.2">
      <c r="A11" s="5">
        <f>Setup!L16</f>
        <v>65</v>
      </c>
      <c r="B11" s="6" t="str">
        <f>IF(C11="Bye","","("&amp;A11&amp;")")</f>
        <v>(65)</v>
      </c>
      <c r="C11" s="2" t="str">
        <f>IF(AND(Setup!$B$2&gt;64,Setup!$B$2&lt;=128),IF(VLOOKUP(A11,Setup!$A$15:$B$142,2,FALSE)&lt;&gt;"",VLOOKUP(A11,Setup!$A$15:$B$142,2,FALSE),"Bye"),"")</f>
        <v/>
      </c>
      <c r="H11" s="24"/>
      <c r="I11" s="24"/>
      <c r="J11" s="24"/>
      <c r="K11" s="24"/>
      <c r="L11" s="24"/>
      <c r="M11" s="13">
        <f>SUM(H12:L12)</f>
        <v>0</v>
      </c>
      <c r="N11" s="5" t="str">
        <f>B11</f>
        <v>(65)</v>
      </c>
      <c r="Y11" s="10"/>
      <c r="AF11" s="5">
        <f>IF(OR(AND(AF12=6,AF13&lt;5),AND(AF12=7,AF13&lt;7),AND(AF12&gt;7,AF12-AF13=2)),1,0)</f>
        <v>0</v>
      </c>
      <c r="AG11" s="5">
        <f>IF(OR(AND(AG12=6,AG13&lt;5),AND(AG12=7,AG13&lt;7),AND(AG12&gt;7,AG12-AG13=2)),1,0)</f>
        <v>0</v>
      </c>
      <c r="AH11" s="5">
        <f>IF(OR(AND(AH12=6,AH13&lt;5),AND(AH12=7,AH13&lt;7),AND(AH12&gt;7,AH12-AH13=2)),1,0)</f>
        <v>0</v>
      </c>
      <c r="AI11" s="5">
        <f>IF(OR(AND(AI12=6,AI13&lt;5),AND(AI12=7,AI13&lt;7),AND(AI12&gt;7,AI12-AI13=2)),1,0)</f>
        <v>0</v>
      </c>
      <c r="AJ11" s="5">
        <f>IF(OR(AND(AJ12=6,AJ13&lt;5),AND(AJ12=7,AJ13&lt;7),AND(AJ12&gt;7,AJ12-AJ13=2)),1,0)</f>
        <v>0</v>
      </c>
      <c r="AK11" s="5"/>
    </row>
    <row r="12" spans="1:84" ht="15" customHeight="1" x14ac:dyDescent="0.2">
      <c r="A12" s="5"/>
      <c r="B12" s="4"/>
      <c r="H12" s="5">
        <f>IF(OR(AND(H11=6,H10&lt;5),AND(H11=7,H10&lt;7),AND(H11&gt;7,H11-H10=2)),1,0)</f>
        <v>0</v>
      </c>
      <c r="I12" s="5">
        <f>IF(OR(AND(I11=6,I10&lt;5),AND(I11=7,I10&lt;7),AND(I11&gt;7,I11-I10=2)),1,0)</f>
        <v>0</v>
      </c>
      <c r="J12" s="5">
        <f>IF(OR(AND(J11=6,J10&lt;5),AND(J11=7,J10&lt;7),AND(J11&gt;7,J11-J10=2)),1,0)</f>
        <v>0</v>
      </c>
      <c r="K12" s="5">
        <f>IF(OR(AND(K11=6,K10&lt;5),AND(K11=7,K10&lt;7),AND(K11&gt;7,K11-K10=2)),1,0)</f>
        <v>0</v>
      </c>
      <c r="L12" s="5">
        <f>IF(OR(AND(L11=6,L10&lt;5),AND(L11=7,L10&lt;7),AND(L11&gt;7,L11-L10=2)),1,0)</f>
        <v>0</v>
      </c>
      <c r="M12" s="5"/>
      <c r="N12" s="5"/>
      <c r="Y12" s="10"/>
      <c r="Z12" s="11" t="str">
        <f>IF(AA12&lt;&gt;"",VLOOKUP(AA12,O8:Z9,12,FALSE),"")</f>
        <v/>
      </c>
      <c r="AA12" s="7" t="str">
        <f>IF(AND(O8="Bye",O9="Bye"),"Bye",IF(OR(Y8=$G$5,O9="Bye"),O8,IF(OR(Y9=$G$5,O8="Bye"),O9,"")))</f>
        <v/>
      </c>
      <c r="AB12" s="7"/>
      <c r="AC12" s="7"/>
      <c r="AD12" s="7"/>
      <c r="AE12" s="7"/>
      <c r="AF12" s="23"/>
      <c r="AG12" s="23"/>
      <c r="AH12" s="23"/>
      <c r="AI12" s="23"/>
      <c r="AJ12" s="23"/>
      <c r="AK12" s="5">
        <f>SUM(AF11:AJ11)</f>
        <v>0</v>
      </c>
      <c r="AL12" s="5" t="str">
        <f>Z12</f>
        <v/>
      </c>
      <c r="CA12" s="8"/>
      <c r="CB12" s="8"/>
      <c r="CC12" s="8"/>
      <c r="CD12" s="8"/>
      <c r="CE12" s="8"/>
      <c r="CF12" s="8"/>
    </row>
    <row r="13" spans="1:84" ht="15" customHeight="1" x14ac:dyDescent="0.2">
      <c r="A13" s="5"/>
      <c r="B13" s="4"/>
      <c r="H13" s="5">
        <f>IF(OR(AND(H14=6,H15&lt;5),AND(H14=7,H15&lt;7),AND(H14&gt;7,H14-H15=2)),1,0)</f>
        <v>0</v>
      </c>
      <c r="I13" s="5">
        <f>IF(OR(AND(I14=6,I15&lt;5),AND(I14=7,I15&lt;7),AND(I14&gt;7,I14-I15=2)),1,0)</f>
        <v>0</v>
      </c>
      <c r="J13" s="5">
        <f>IF(OR(AND(J14=6,J15&lt;5),AND(J14=7,J15&lt;7),AND(J14&gt;7,J14-J15=2)),1,0)</f>
        <v>0</v>
      </c>
      <c r="K13" s="5">
        <f>IF(OR(AND(K14=6,K15&lt;5),AND(K14=7,K15&lt;7),AND(K14&gt;7,K14-K15=2)),1,0)</f>
        <v>0</v>
      </c>
      <c r="L13" s="5">
        <f>IF(OR(AND(L14=6,L15&lt;5),AND(L14=7,L15&lt;7),AND(L14&gt;7,L14-L15=2)),1,0)</f>
        <v>0</v>
      </c>
      <c r="Y13" s="10"/>
      <c r="Z13" s="4" t="str">
        <f>IF(AA13&lt;&gt;"",VLOOKUP(AA13,O16:Z17,12,FALSE),"")</f>
        <v/>
      </c>
      <c r="AA13" s="2" t="str">
        <f>IF(AND(O16="Bye",O17="Bye"),"Bye",IF(OR(O17="Bye",Y16=$G$5),O16,IF(OR(Y17=$G$5,O16="Bye"),O17,"")))</f>
        <v/>
      </c>
      <c r="AF13" s="24"/>
      <c r="AG13" s="24"/>
      <c r="AH13" s="24"/>
      <c r="AI13" s="24"/>
      <c r="AJ13" s="24"/>
      <c r="AK13" s="9">
        <f>SUM(AF14:AJ14)</f>
        <v>0</v>
      </c>
      <c r="AL13" s="5" t="str">
        <f>Z13</f>
        <v/>
      </c>
      <c r="CA13" s="8"/>
      <c r="CB13" s="8"/>
      <c r="CC13" s="8"/>
      <c r="CD13" s="8"/>
      <c r="CE13" s="8"/>
      <c r="CF13" s="8"/>
    </row>
    <row r="14" spans="1:84" ht="15" customHeight="1" x14ac:dyDescent="0.2">
      <c r="A14" s="5">
        <f>Setup!K17</f>
        <v>32</v>
      </c>
      <c r="B14" s="6" t="str">
        <f>IF(C14="Bye","","("&amp;A14&amp;")")</f>
        <v>(32)</v>
      </c>
      <c r="C14" s="7" t="str">
        <f>IF(AND(Setup!$B$2&gt;64,Setup!$B$2&lt;=128),IF(VLOOKUP(A14,Setup!$A$15:$B$142,2,FALSE)&lt;&gt;"",VLOOKUP(A14,Setup!$A$15:$B$142,2,FALSE),"Bye"),"")</f>
        <v/>
      </c>
      <c r="D14" s="7"/>
      <c r="E14" s="7"/>
      <c r="F14" s="7"/>
      <c r="G14" s="7"/>
      <c r="H14" s="23"/>
      <c r="I14" s="23"/>
      <c r="J14" s="23"/>
      <c r="K14" s="23"/>
      <c r="L14" s="23"/>
      <c r="M14" s="5">
        <f>SUM(H13:L13)</f>
        <v>0</v>
      </c>
      <c r="N14" s="5" t="str">
        <f>B14</f>
        <v>(32)</v>
      </c>
      <c r="Y14" s="10"/>
      <c r="AF14" s="5">
        <f>IF(OR(AND(AF13=6,AF12&lt;5),AND(AF13=7,AF12&lt;7),AND(AF13&gt;7,AF13-AF12=2)),1,0)</f>
        <v>0</v>
      </c>
      <c r="AG14" s="5">
        <f>IF(OR(AND(AG13=6,AG12&lt;5),AND(AG13=7,AG12&lt;7),AND(AG13&gt;7,AG13-AG12=2)),1,0)</f>
        <v>0</v>
      </c>
      <c r="AH14" s="5">
        <f>IF(OR(AND(AH13=6,AH12&lt;5),AND(AH13=7,AH12&lt;7),AND(AH13&gt;7,AH13-AH12=2)),1,0)</f>
        <v>0</v>
      </c>
      <c r="AI14" s="5">
        <f>IF(OR(AND(AI13=6,AI12&lt;5),AND(AI13=7,AI12&lt;7),AND(AI13&gt;7,AI13-AI12=2)),1,0)</f>
        <v>0</v>
      </c>
      <c r="AJ14" s="5">
        <f>IF(OR(AND(AJ13=6,AJ12&lt;5),AND(AJ13=7,AJ12&lt;7),AND(AJ13&gt;7,AJ13-AJ12=2)),1,0)</f>
        <v>0</v>
      </c>
      <c r="AK14" s="35"/>
      <c r="AL14" s="5"/>
      <c r="AM14" s="5"/>
      <c r="AN14" s="5"/>
      <c r="AO14" s="5"/>
      <c r="AP14" s="5"/>
      <c r="AQ14" s="5"/>
    </row>
    <row r="15" spans="1:84" ht="15" customHeight="1" x14ac:dyDescent="0.2">
      <c r="A15" s="5">
        <f>Setup!L17</f>
        <v>97</v>
      </c>
      <c r="B15" s="6" t="str">
        <f>IF(C15="Bye","","("&amp;A15&amp;")")</f>
        <v>(97)</v>
      </c>
      <c r="C15" s="2" t="str">
        <f>IF(AND(Setup!$B$2&gt;64,Setup!$B$2&lt;=128),IF(VLOOKUP(A15,Setup!$A$15:$B$142,2,FALSE)&lt;&gt;"",VLOOKUP(A15,Setup!$A$15:$B$142,2,FALSE),"Bye"),"")</f>
        <v/>
      </c>
      <c r="H15" s="24"/>
      <c r="I15" s="24"/>
      <c r="J15" s="24"/>
      <c r="K15" s="24"/>
      <c r="L15" s="24"/>
      <c r="M15" s="9">
        <f>SUM(H16:L16)</f>
        <v>0</v>
      </c>
      <c r="N15" s="5" t="str">
        <f>B15</f>
        <v>(97)</v>
      </c>
      <c r="T15" s="5">
        <f>IF(OR(AND(T16=6,T17&lt;5),AND(T16=7,T17&lt;7),AND(T16&gt;7,T16-T17=2)),1,0)</f>
        <v>0</v>
      </c>
      <c r="U15" s="5">
        <f>IF(OR(AND(U16=6,U17&lt;5),AND(U16=7,U17&lt;7),AND(U16&gt;7,U16-U17=2)),1,0)</f>
        <v>0</v>
      </c>
      <c r="V15" s="5">
        <f>IF(OR(AND(V16=6,V17&lt;5),AND(V16=7,V17&lt;7),AND(V16&gt;7,V16-V17=2)),1,0)</f>
        <v>0</v>
      </c>
      <c r="W15" s="5">
        <f>IF(OR(AND(W16=6,W17&lt;5),AND(W16=7,W17&lt;7),AND(W16&gt;7,W16-W17=2)),1,0)</f>
        <v>0</v>
      </c>
      <c r="X15" s="5">
        <f>IF(OR(AND(X16=6,X17&lt;5),AND(X16=7,X17&lt;7),AND(X16&gt;7,X16-X17=2)),1,0)</f>
        <v>0</v>
      </c>
      <c r="Y15" s="10"/>
      <c r="AK15" s="10"/>
      <c r="BC15" s="8"/>
      <c r="BD15" s="8"/>
      <c r="BE15" s="8"/>
      <c r="BF15" s="8"/>
      <c r="BG15" s="8"/>
      <c r="BH15" s="8"/>
    </row>
    <row r="16" spans="1:84" ht="15" customHeight="1" x14ac:dyDescent="0.2">
      <c r="A16" s="5"/>
      <c r="B16" s="4"/>
      <c r="H16" s="5">
        <f>IF(OR(AND(H15=6,H14&lt;5),AND(H15=7,H14&lt;7),AND(H15&gt;7,H15-H14=2)),1,0)</f>
        <v>0</v>
      </c>
      <c r="I16" s="5">
        <f>IF(OR(AND(I15=6,I14&lt;5),AND(I15=7,I14&lt;7),AND(I15&gt;7,I15-I14=2)),1,0)</f>
        <v>0</v>
      </c>
      <c r="J16" s="5">
        <f>IF(OR(AND(J15=6,J14&lt;5),AND(J15=7,J14&lt;7),AND(J15&gt;7,J15-J14=2)),1,0)</f>
        <v>0</v>
      </c>
      <c r="K16" s="5">
        <f>IF(OR(AND(K15=6,K14&lt;5),AND(K15=7,K14&lt;7),AND(K15&gt;7,K15-K14=2)),1,0)</f>
        <v>0</v>
      </c>
      <c r="L16" s="5">
        <f>IF(OR(AND(L15=6,L14&lt;5),AND(L15=7,L14&lt;7),AND(L15&gt;7,L15-L14=2)),1,0)</f>
        <v>0</v>
      </c>
      <c r="M16" s="10"/>
      <c r="N16" s="11" t="str">
        <f>IF(O16&lt;&gt;"",VLOOKUP(O16,C14:N15,12,FALSE),"")</f>
        <v/>
      </c>
      <c r="O16" s="7" t="str">
        <f>IF(AND(C14="Bye",C15="Bye"),"Bye",IF(OR(M14=$G$5,C15="Bye"),C14,IF(OR(M15=$G$5,C14="Bye"),C15,"")))</f>
        <v/>
      </c>
      <c r="P16" s="7"/>
      <c r="Q16" s="7"/>
      <c r="R16" s="7"/>
      <c r="S16" s="7"/>
      <c r="T16" s="23"/>
      <c r="U16" s="23"/>
      <c r="V16" s="23"/>
      <c r="W16" s="23"/>
      <c r="X16" s="23"/>
      <c r="Y16" s="12">
        <f>SUM(T15:X15)</f>
        <v>0</v>
      </c>
      <c r="Z16" s="5" t="str">
        <f>N16</f>
        <v/>
      </c>
      <c r="AK16" s="10"/>
      <c r="BC16" s="8"/>
      <c r="BD16" s="8"/>
      <c r="BE16" s="8"/>
      <c r="BF16" s="8"/>
      <c r="BG16" s="8"/>
      <c r="BH16" s="8"/>
    </row>
    <row r="17" spans="1:84" ht="15" customHeight="1" x14ac:dyDescent="0.2">
      <c r="A17" s="5"/>
      <c r="B17" s="4"/>
      <c r="H17" s="5">
        <f>IF(OR(AND(H18=6,H19&lt;5),AND(H18=7,H19&lt;7),AND(H18&gt;7,H18-H19=2)),1,0)</f>
        <v>0</v>
      </c>
      <c r="I17" s="5">
        <f>IF(OR(AND(I18=6,I19&lt;5),AND(I18=7,I19&lt;7),AND(I18&gt;7,I18-I19=2)),1,0)</f>
        <v>0</v>
      </c>
      <c r="J17" s="5">
        <f>IF(OR(AND(J18=6,J19&lt;5),AND(J18=7,J19&lt;7),AND(J18&gt;7,J18-J19=2)),1,0)</f>
        <v>0</v>
      </c>
      <c r="K17" s="5">
        <f>IF(OR(AND(K18=6,K19&lt;5),AND(K18=7,K19&lt;7),AND(K18&gt;7,K18-K19=2)),1,0)</f>
        <v>0</v>
      </c>
      <c r="L17" s="5">
        <f>IF(OR(AND(L18=6,L19&lt;5),AND(L18=7,L19&lt;7),AND(L18&gt;7,L18-L19=2)),1,0)</f>
        <v>0</v>
      </c>
      <c r="M17" s="10"/>
      <c r="N17" s="4" t="str">
        <f>IF(O17&lt;&gt;"",VLOOKUP(O17,C18:N19,12,FALSE),"")</f>
        <v/>
      </c>
      <c r="O17" s="2" t="str">
        <f>IF(AND(C18="Bye",C19="Bye"),"Bye",IF(OR(M18=$G$5,C19="Bye"),C18,IF(OR(M19=$G$5,C18="Bye"),C19,"")))</f>
        <v/>
      </c>
      <c r="T17" s="24"/>
      <c r="U17" s="24"/>
      <c r="V17" s="24"/>
      <c r="W17" s="24"/>
      <c r="X17" s="24"/>
      <c r="Y17" s="13">
        <f>SUM(T18:X18)</f>
        <v>0</v>
      </c>
      <c r="Z17" s="5" t="str">
        <f>N17</f>
        <v/>
      </c>
      <c r="AK17" s="10"/>
    </row>
    <row r="18" spans="1:84" ht="15" customHeight="1" x14ac:dyDescent="0.2">
      <c r="A18" s="5">
        <f>Setup!K18</f>
        <v>33</v>
      </c>
      <c r="B18" s="6" t="str">
        <f>IF(C18="Bye","","("&amp;A18&amp;")")</f>
        <v>(33)</v>
      </c>
      <c r="C18" s="7" t="str">
        <f>IF(AND(Setup!$B$2&gt;64,Setup!$B$2&lt;=128),IF(VLOOKUP(A18,Setup!$A$15:$B$142,2,FALSE)&lt;&gt;"",VLOOKUP(A18,Setup!$A$15:$B$142,2,FALSE),"Bye"),"")</f>
        <v/>
      </c>
      <c r="D18" s="7"/>
      <c r="E18" s="7"/>
      <c r="F18" s="7"/>
      <c r="G18" s="7"/>
      <c r="H18" s="23"/>
      <c r="I18" s="23"/>
      <c r="J18" s="23"/>
      <c r="K18" s="23"/>
      <c r="L18" s="23"/>
      <c r="M18" s="12">
        <f>SUM(H17:L17)</f>
        <v>0</v>
      </c>
      <c r="N18" s="5" t="str">
        <f>B18</f>
        <v>(33)</v>
      </c>
      <c r="T18" s="5">
        <f>IF(OR(AND(T17=6,T16&lt;5),AND(T17=7,T16&lt;7),AND(T17&gt;7,T17-T16=2)),1,0)</f>
        <v>0</v>
      </c>
      <c r="U18" s="5">
        <f>IF(OR(AND(U17=6,U16&lt;5),AND(U17=7,U16&lt;7),AND(U17&gt;7,U17-U16=2)),1,0)</f>
        <v>0</v>
      </c>
      <c r="V18" s="5">
        <f>IF(OR(AND(V17=6,V16&lt;5),AND(V17=7,V16&lt;7),AND(V17&gt;7,V17-V16=2)),1,0)</f>
        <v>0</v>
      </c>
      <c r="W18" s="5">
        <f>IF(OR(AND(W17=6,W16&lt;5),AND(W17=7,W16&lt;7),AND(W17&gt;7,W17-W16=2)),1,0)</f>
        <v>0</v>
      </c>
      <c r="X18" s="5">
        <f>IF(OR(AND(X17=6,X16&lt;5),AND(X17=7,X16&lt;7),AND(X17&gt;7,X17-X16=2)),1,0)</f>
        <v>0</v>
      </c>
      <c r="AK18" s="10"/>
      <c r="CA18" s="8"/>
      <c r="CB18" s="8"/>
      <c r="CC18" s="8"/>
      <c r="CD18" s="8"/>
      <c r="CE18" s="8"/>
      <c r="CF18" s="8"/>
    </row>
    <row r="19" spans="1:84" ht="15" customHeight="1" x14ac:dyDescent="0.2">
      <c r="A19" s="5">
        <f>Setup!L18</f>
        <v>96</v>
      </c>
      <c r="B19" s="6" t="str">
        <f>IF(C19="Bye","","("&amp;A19&amp;")")</f>
        <v>(96)</v>
      </c>
      <c r="C19" s="2" t="str">
        <f>IF(AND(Setup!$B$2&gt;64,Setup!$B$2&lt;=128),IF(VLOOKUP(A19,Setup!$A$15:$B$142,2,FALSE)&lt;&gt;"",VLOOKUP(A19,Setup!$A$15:$B$142,2,FALSE),"Bye"),"")</f>
        <v/>
      </c>
      <c r="H19" s="24"/>
      <c r="I19" s="24"/>
      <c r="J19" s="24"/>
      <c r="K19" s="24"/>
      <c r="L19" s="24"/>
      <c r="M19" s="13">
        <f>SUM(H20:L20)</f>
        <v>0</v>
      </c>
      <c r="N19" s="5" t="str">
        <f>B19</f>
        <v>(96)</v>
      </c>
      <c r="AK19" s="10"/>
      <c r="AR19" s="5">
        <f>IF(OR(AND(AR20=6,AR21&lt;5),AND(AR20=7,AR21&lt;7),AND(AR20&gt;7,AR20-AR21=2)),1,0)</f>
        <v>0</v>
      </c>
      <c r="AS19" s="5">
        <f>IF(OR(AND(AS20=6,AS21&lt;5),AND(AS20=7,AS21&lt;7),AND(AS20&gt;7,AS20-AS21=2)),1,0)</f>
        <v>0</v>
      </c>
      <c r="AT19" s="5">
        <f>IF(OR(AND(AT20=6,AT21&lt;5),AND(AT20=7,AT21&lt;7),AND(AT20&gt;7,AT20-AT21=2)),1,0)</f>
        <v>0</v>
      </c>
      <c r="AU19" s="5">
        <f>IF(OR(AND(AU20=6,AU21&lt;5),AND(AU20=7,AU21&lt;7),AND(AU20&gt;7,AU20-AU21=2)),1,0)</f>
        <v>0</v>
      </c>
      <c r="AV19" s="5">
        <f>IF(OR(AND(AV20=6,AV21&lt;5),AND(AV20=7,AV21&lt;7),AND(AV20&gt;7,AV20-AV21=2)),1,0)</f>
        <v>0</v>
      </c>
      <c r="AW19" s="5"/>
      <c r="CA19" s="8"/>
      <c r="CB19" s="8"/>
      <c r="CC19" s="8"/>
      <c r="CD19" s="8"/>
      <c r="CE19" s="8"/>
      <c r="CF19" s="8"/>
    </row>
    <row r="20" spans="1:84" ht="15" customHeight="1" x14ac:dyDescent="0.2">
      <c r="A20" s="5"/>
      <c r="B20" s="4"/>
      <c r="H20" s="5">
        <f>IF(OR(AND(H19=6,H18&lt;5),AND(H19=7,H18&lt;7),AND(H19&gt;7,H19-H18=2)),1,0)</f>
        <v>0</v>
      </c>
      <c r="I20" s="5">
        <f>IF(OR(AND(I19=6,I18&lt;5),AND(I19=7,I18&lt;7),AND(I19&gt;7,I19-I18=2)),1,0)</f>
        <v>0</v>
      </c>
      <c r="J20" s="5">
        <f>IF(OR(AND(J19=6,J18&lt;5),AND(J19=7,J18&lt;7),AND(J19&gt;7,J19-J18=2)),1,0)</f>
        <v>0</v>
      </c>
      <c r="K20" s="5">
        <f>IF(OR(AND(K19=6,K18&lt;5),AND(K19=7,K18&lt;7),AND(K19&gt;7,K19-K18=2)),1,0)</f>
        <v>0</v>
      </c>
      <c r="L20" s="5">
        <f>IF(OR(AND(L19=6,L18&lt;5),AND(L19=7,L18&lt;7),AND(L19&gt;7,L19-L18=2)),1,0)</f>
        <v>0</v>
      </c>
      <c r="AK20" s="10"/>
      <c r="AL20" s="11" t="str">
        <f>IF(AM20&lt;&gt;"",VLOOKUP(AM20,AA12:AL13,12,FALSE),"")</f>
        <v/>
      </c>
      <c r="AM20" s="7" t="str">
        <f>IF(AK12=$G$5,AA12,IF(AK13=$G$5,AA13,""))</f>
        <v/>
      </c>
      <c r="AN20" s="7"/>
      <c r="AO20" s="7"/>
      <c r="AP20" s="7"/>
      <c r="AQ20" s="7"/>
      <c r="AR20" s="23"/>
      <c r="AS20" s="23"/>
      <c r="AT20" s="23"/>
      <c r="AU20" s="23"/>
      <c r="AV20" s="23"/>
      <c r="AW20" s="33">
        <f>SUM(AR19:AV19)</f>
        <v>0</v>
      </c>
      <c r="AX20" s="5" t="str">
        <f>AL20</f>
        <v/>
      </c>
    </row>
    <row r="21" spans="1:84" ht="15" customHeight="1" x14ac:dyDescent="0.2">
      <c r="A21" s="5"/>
      <c r="B21" s="4"/>
      <c r="H21" s="5">
        <f>IF(OR(AND(H22=6,H23&lt;5),AND(H22=7,H23&lt;7),AND(H22&gt;7,H22-H23=2)),1,0)</f>
        <v>0</v>
      </c>
      <c r="I21" s="5">
        <f>IF(OR(AND(I22=6,I23&lt;5),AND(I22=7,I23&lt;7),AND(I22&gt;7,I22-I23=2)),1,0)</f>
        <v>0</v>
      </c>
      <c r="J21" s="5">
        <f>IF(OR(AND(J22=6,J23&lt;5),AND(J22=7,J23&lt;7),AND(J22&gt;7,J22-J23=2)),1,0)</f>
        <v>0</v>
      </c>
      <c r="K21" s="5">
        <f>IF(OR(AND(K22=6,K23&lt;5),AND(K22=7,K23&lt;7),AND(K22&gt;7,K22-K23=2)),1,0)</f>
        <v>0</v>
      </c>
      <c r="L21" s="5">
        <f>IF(OR(AND(L22=6,L23&lt;5),AND(L22=7,L23&lt;7),AND(L22&gt;7,L22-L23=2)),1,0)</f>
        <v>0</v>
      </c>
      <c r="M21" s="5"/>
      <c r="AK21" s="10"/>
      <c r="AL21" s="4" t="str">
        <f>IF(AM21&lt;&gt;"",VLOOKUP(AM21,AA28:AL29,12,FALSE),"")</f>
        <v/>
      </c>
      <c r="AM21" s="2" t="str">
        <f>IF(AK28=$G$5,AA28,IF(AK29=$G$5,AA29,""))</f>
        <v/>
      </c>
      <c r="AR21" s="24"/>
      <c r="AS21" s="24"/>
      <c r="AT21" s="24"/>
      <c r="AU21" s="24"/>
      <c r="AV21" s="24"/>
      <c r="AW21" s="9">
        <f>SUM(AR22:AV22)</f>
        <v>0</v>
      </c>
      <c r="AX21" s="5" t="str">
        <f>AL21</f>
        <v/>
      </c>
      <c r="BO21" s="8"/>
      <c r="BP21" s="8"/>
      <c r="BQ21" s="8"/>
      <c r="BR21" s="8"/>
      <c r="BS21" s="8"/>
      <c r="BT21" s="8"/>
    </row>
    <row r="22" spans="1:84" ht="15" customHeight="1" x14ac:dyDescent="0.2">
      <c r="A22" s="5">
        <f>Setup!K19</f>
        <v>16</v>
      </c>
      <c r="B22" s="6" t="str">
        <f>IF(C22="Bye","","("&amp;A22&amp;")")</f>
        <v>(16)</v>
      </c>
      <c r="C22" s="7" t="str">
        <f>IF(AND(Setup!$B$2&gt;64,Setup!$B$2&lt;=128),IF(VLOOKUP(A22,Setup!$A$15:$B$142,2,FALSE)&lt;&gt;"",VLOOKUP(A22,Setup!$A$15:$B$142,2,FALSE),"Bye"),"")</f>
        <v/>
      </c>
      <c r="D22" s="7"/>
      <c r="E22" s="7"/>
      <c r="F22" s="7"/>
      <c r="G22" s="7"/>
      <c r="H22" s="23"/>
      <c r="I22" s="23"/>
      <c r="J22" s="23"/>
      <c r="K22" s="23"/>
      <c r="L22" s="23"/>
      <c r="M22" s="5">
        <f>SUM(H21:L21)</f>
        <v>0</v>
      </c>
      <c r="N22" s="5" t="str">
        <f>B22</f>
        <v>(16)</v>
      </c>
      <c r="AK22" s="10"/>
      <c r="AR22" s="5">
        <f>IF(OR(AND(AR21=6,AR20&lt;5),AND(AR21=7,AR20&lt;7),AND(AR21&gt;7,AR21-AR20=2)),1,0)</f>
        <v>0</v>
      </c>
      <c r="AS22" s="5">
        <f>IF(OR(AND(AS21=6,AS20&lt;5),AND(AS21=7,AS20&lt;7),AND(AS21&gt;7,AS21-AS20=2)),1,0)</f>
        <v>0</v>
      </c>
      <c r="AT22" s="5">
        <f>IF(OR(AND(AT21=6,AT20&lt;5),AND(AT21=7,AT20&lt;7),AND(AT21&gt;7,AT21-AT20=2)),1,0)</f>
        <v>0</v>
      </c>
      <c r="AU22" s="5">
        <f>IF(OR(AND(AU21=6,AU20&lt;5),AND(AU21=7,AU20&lt;7),AND(AU21&gt;7,AU21-AU20=2)),1,0)</f>
        <v>0</v>
      </c>
      <c r="AV22" s="5">
        <f>IF(OR(AND(AV21=6,AV20&lt;5),AND(AV21=7,AV20&lt;7),AND(AV21&gt;7,AV21-AV20=2)),1,0)</f>
        <v>0</v>
      </c>
      <c r="AW22" s="10"/>
      <c r="BO22" s="8"/>
      <c r="BP22" s="8"/>
      <c r="BQ22" s="8"/>
      <c r="BR22" s="8"/>
      <c r="BS22" s="8"/>
      <c r="BT22" s="8"/>
    </row>
    <row r="23" spans="1:84" ht="15" customHeight="1" x14ac:dyDescent="0.2">
      <c r="A23" s="5">
        <f>Setup!L19</f>
        <v>113</v>
      </c>
      <c r="B23" s="6" t="str">
        <f>IF(C23="Bye","","("&amp;A23&amp;")")</f>
        <v>(113)</v>
      </c>
      <c r="C23" s="2" t="str">
        <f>IF(AND(Setup!$B$2&gt;64,Setup!$B$2&lt;=128),IF(VLOOKUP(A23,Setup!$A$15:$B$142,2,FALSE)&lt;&gt;"",VLOOKUP(A23,Setup!$A$15:$B$142,2,FALSE),"Bye"),"")</f>
        <v/>
      </c>
      <c r="H23" s="24"/>
      <c r="I23" s="24"/>
      <c r="J23" s="24"/>
      <c r="K23" s="24"/>
      <c r="L23" s="24"/>
      <c r="M23" s="9">
        <f>SUM(H24:L24)</f>
        <v>0</v>
      </c>
      <c r="N23" s="5" t="str">
        <f>B23</f>
        <v>(113)</v>
      </c>
      <c r="T23" s="5">
        <f>IF(OR(AND(T24=6,T25&lt;5),AND(T24=7,T25&lt;7),AND(T24&gt;7,T24-T25=2)),1,0)</f>
        <v>0</v>
      </c>
      <c r="U23" s="5">
        <f>IF(OR(AND(U24=6,U25&lt;5),AND(U24=7,U25&lt;7),AND(U24&gt;7,U24-U25=2)),1,0)</f>
        <v>0</v>
      </c>
      <c r="V23" s="5">
        <f>IF(OR(AND(V24=6,V25&lt;5),AND(V24=7,V25&lt;7),AND(V24&gt;7,V24-V25=2)),1,0)</f>
        <v>0</v>
      </c>
      <c r="W23" s="5">
        <f>IF(OR(AND(W24=6,W25&lt;5),AND(W24=7,W25&lt;7),AND(W24&gt;7,W24-W25=2)),1,0)</f>
        <v>0</v>
      </c>
      <c r="X23" s="5">
        <f>IF(OR(AND(X24=6,X25&lt;5),AND(X24=7,X25&lt;7),AND(X24&gt;7,X24-X25=2)),1,0)</f>
        <v>0</v>
      </c>
      <c r="Y23" s="5"/>
      <c r="Z23" s="5"/>
      <c r="AK23" s="10"/>
      <c r="AW23" s="10"/>
    </row>
    <row r="24" spans="1:84" ht="15" customHeight="1" x14ac:dyDescent="0.2">
      <c r="A24" s="5"/>
      <c r="B24" s="4"/>
      <c r="H24" s="5">
        <f>IF(OR(AND(H23=6,H22&lt;5),AND(H23=7,H22&lt;7),AND(H23&gt;7,H23-H22=2)),1,0)</f>
        <v>0</v>
      </c>
      <c r="I24" s="5">
        <f>IF(OR(AND(I23=6,I22&lt;5),AND(I23=7,I22&lt;7),AND(I23&gt;7,I23-I22=2)),1,0)</f>
        <v>0</v>
      </c>
      <c r="J24" s="5">
        <f>IF(OR(AND(J23=6,J22&lt;5),AND(J23=7,J22&lt;7),AND(J23&gt;7,J23-J22=2)),1,0)</f>
        <v>0</v>
      </c>
      <c r="K24" s="5">
        <f>IF(OR(AND(K23=6,K22&lt;5),AND(K23=7,K22&lt;7),AND(K23&gt;7,K23-K22=2)),1,0)</f>
        <v>0</v>
      </c>
      <c r="L24" s="5">
        <f>IF(OR(AND(L23=6,L22&lt;5),AND(L23=7,L22&lt;7),AND(L23&gt;7,L23-L22=2)),1,0)</f>
        <v>0</v>
      </c>
      <c r="M24" s="10"/>
      <c r="N24" s="11" t="str">
        <f>IF(O24&lt;&gt;"",VLOOKUP(O24,C22:N23,12,FALSE),"")</f>
        <v/>
      </c>
      <c r="O24" s="7" t="str">
        <f>IF(AND(C22="Bye",C23="Bye"),"Bye",IF(OR(M22=$G$5,C23="Bye"),C22,IF(OR(M23=$G$5,C22="Bye"),C23,"")))</f>
        <v/>
      </c>
      <c r="P24" s="7"/>
      <c r="Q24" s="7"/>
      <c r="R24" s="7"/>
      <c r="S24" s="7"/>
      <c r="T24" s="23"/>
      <c r="U24" s="23"/>
      <c r="V24" s="23"/>
      <c r="W24" s="23"/>
      <c r="X24" s="23"/>
      <c r="Y24" s="5">
        <f>SUM(T23:X23)</f>
        <v>0</v>
      </c>
      <c r="Z24" s="5" t="str">
        <f>N24</f>
        <v/>
      </c>
      <c r="AK24" s="10"/>
      <c r="AW24" s="10"/>
      <c r="CA24" s="8"/>
      <c r="CB24" s="8"/>
      <c r="CC24" s="8"/>
      <c r="CD24" s="8"/>
      <c r="CE24" s="8"/>
      <c r="CF24" s="8"/>
    </row>
    <row r="25" spans="1:84" ht="15" customHeight="1" x14ac:dyDescent="0.2">
      <c r="A25" s="5"/>
      <c r="B25" s="4"/>
      <c r="H25" s="5">
        <f>IF(OR(AND(H26=6,H27&lt;5),AND(H26=7,H27&lt;7),AND(H26&gt;7,H26-H27=2)),1,0)</f>
        <v>0</v>
      </c>
      <c r="I25" s="5">
        <f>IF(OR(AND(I26=6,I27&lt;5),AND(I26=7,I27&lt;7),AND(I26&gt;7,I26-I27=2)),1,0)</f>
        <v>0</v>
      </c>
      <c r="J25" s="5">
        <f>IF(OR(AND(J26=6,J27&lt;5),AND(J26=7,J27&lt;7),AND(J26&gt;7,J26-J27=2)),1,0)</f>
        <v>0</v>
      </c>
      <c r="K25" s="5">
        <f>IF(OR(AND(K26=6,K27&lt;5),AND(K26=7,K27&lt;7),AND(K26&gt;7,K26-K27=2)),1,0)</f>
        <v>0</v>
      </c>
      <c r="L25" s="5">
        <f>IF(OR(AND(L26=6,L27&lt;5),AND(L26=7,L27&lt;7),AND(L26&gt;7,L26-L27=2)),1,0)</f>
        <v>0</v>
      </c>
      <c r="M25" s="10"/>
      <c r="N25" s="4" t="str">
        <f>IF(O25&lt;&gt;"",VLOOKUP(O25,C26:N27,12,FALSE),"")</f>
        <v/>
      </c>
      <c r="O25" s="2" t="str">
        <f>IF(AND(C26="Bye",C27="Bye"),"Bye",IF(OR(M26=$G$5,C27="Bye"),C26,IF(OR(M27=$G$5,C26="Bye"),C27,"")))</f>
        <v/>
      </c>
      <c r="T25" s="24"/>
      <c r="U25" s="24"/>
      <c r="V25" s="24"/>
      <c r="W25" s="24"/>
      <c r="X25" s="24"/>
      <c r="Y25" s="9">
        <f>SUM(T26:X26)</f>
        <v>0</v>
      </c>
      <c r="Z25" s="5" t="str">
        <f>N25</f>
        <v/>
      </c>
      <c r="AK25" s="10"/>
      <c r="AW25" s="10"/>
      <c r="CA25" s="8"/>
      <c r="CB25" s="8"/>
      <c r="CC25" s="8"/>
      <c r="CD25" s="8"/>
      <c r="CE25" s="8"/>
      <c r="CF25" s="8"/>
    </row>
    <row r="26" spans="1:84" ht="15" customHeight="1" x14ac:dyDescent="0.2">
      <c r="A26" s="5">
        <f>Setup!K20</f>
        <v>49</v>
      </c>
      <c r="B26" s="6" t="str">
        <f>IF(C26="Bye","","("&amp;A26&amp;")")</f>
        <v>(49)</v>
      </c>
      <c r="C26" s="7" t="str">
        <f>IF(AND(Setup!$B$2&gt;64,Setup!$B$2&lt;=128),IF(VLOOKUP(A26,Setup!$A$15:$B$142,2,FALSE)&lt;&gt;"",VLOOKUP(A26,Setup!$A$15:$B$142,2,FALSE),"Bye"),"")</f>
        <v/>
      </c>
      <c r="D26" s="7"/>
      <c r="E26" s="7"/>
      <c r="F26" s="7"/>
      <c r="G26" s="7"/>
      <c r="H26" s="23"/>
      <c r="I26" s="23"/>
      <c r="J26" s="23"/>
      <c r="K26" s="23"/>
      <c r="L26" s="23"/>
      <c r="M26" s="12">
        <f>SUM(H25:L25)</f>
        <v>0</v>
      </c>
      <c r="N26" s="5" t="str">
        <f>B26</f>
        <v>(49)</v>
      </c>
      <c r="T26" s="5">
        <f>IF(OR(AND(T25=6,T24&lt;5),AND(T25=7,T24&lt;7),AND(T25&gt;7,T25-T24=2)),1,0)</f>
        <v>0</v>
      </c>
      <c r="U26" s="5">
        <f>IF(OR(AND(U25=6,U24&lt;5),AND(U25=7,U24&lt;7),AND(U25&gt;7,U25-U24=2)),1,0)</f>
        <v>0</v>
      </c>
      <c r="V26" s="5">
        <f>IF(OR(AND(V25=6,V24&lt;5),AND(V25=7,V24&lt;7),AND(V25&gt;7,V25-V24=2)),1,0)</f>
        <v>0</v>
      </c>
      <c r="W26" s="5">
        <f>IF(OR(AND(W25=6,W24&lt;5),AND(W25=7,W24&lt;7),AND(W25&gt;7,W25-W24=2)),1,0)</f>
        <v>0</v>
      </c>
      <c r="X26" s="5">
        <f>IF(OR(AND(X25=6,X24&lt;5),AND(X25=7,X24&lt;7),AND(X25&gt;7,X25-X24=2)),1,0)</f>
        <v>0</v>
      </c>
      <c r="Y26" s="35"/>
      <c r="AK26" s="10"/>
      <c r="AW26" s="10"/>
    </row>
    <row r="27" spans="1:84" ht="15" customHeight="1" x14ac:dyDescent="0.2">
      <c r="A27" s="5">
        <f>Setup!L20</f>
        <v>80</v>
      </c>
      <c r="B27" s="6" t="str">
        <f>IF(C27="Bye","","("&amp;A27&amp;")")</f>
        <v>(80)</v>
      </c>
      <c r="C27" s="2" t="str">
        <f>IF(AND(Setup!$B$2&gt;64,Setup!$B$2&lt;=128),IF(VLOOKUP(A27,Setup!$A$15:$B$142,2,FALSE)&lt;&gt;"",VLOOKUP(A27,Setup!$A$15:$B$142,2,FALSE),"Bye"),"")</f>
        <v/>
      </c>
      <c r="H27" s="24"/>
      <c r="I27" s="24"/>
      <c r="J27" s="24"/>
      <c r="K27" s="24"/>
      <c r="L27" s="24"/>
      <c r="M27" s="13">
        <f>SUM(H28:L28)</f>
        <v>0</v>
      </c>
      <c r="N27" s="5" t="str">
        <f>B27</f>
        <v>(80)</v>
      </c>
      <c r="Y27" s="10"/>
      <c r="AF27" s="5">
        <f>IF(OR(AND(AF28=6,AF29&lt;5),AND(AF28=7,AF29&lt;7),AND(AF28&gt;7,AF28-AF29=2)),1,0)</f>
        <v>0</v>
      </c>
      <c r="AG27" s="5">
        <f>IF(OR(AND(AG28=6,AG29&lt;5),AND(AG28=7,AG29&lt;7),AND(AG28&gt;7,AG28-AG29=2)),1,0)</f>
        <v>0</v>
      </c>
      <c r="AH27" s="5">
        <f>IF(OR(AND(AH28=6,AH29&lt;5),AND(AH28=7,AH29&lt;7),AND(AH28&gt;7,AH28-AH29=2)),1,0)</f>
        <v>0</v>
      </c>
      <c r="AI27" s="5">
        <f>IF(OR(AND(AI28=6,AI29&lt;5),AND(AI28=7,AI29&lt;7),AND(AI28&gt;7,AI28-AI29=2)),1,0)</f>
        <v>0</v>
      </c>
      <c r="AJ27" s="5">
        <f>IF(OR(AND(AJ28=6,AJ29&lt;5),AND(AJ28=7,AJ29&lt;7),AND(AJ28&gt;7,AJ28-AJ29=2)),1,0)</f>
        <v>0</v>
      </c>
      <c r="AK27" s="10"/>
      <c r="AW27" s="10"/>
    </row>
    <row r="28" spans="1:84" ht="15" customHeight="1" x14ac:dyDescent="0.2">
      <c r="A28" s="5"/>
      <c r="B28" s="4"/>
      <c r="H28" s="5">
        <f>IF(OR(AND(H27=6,H26&lt;5),AND(H27=7,H26&lt;7),AND(H27&gt;7,H27-H26=2)),1,0)</f>
        <v>0</v>
      </c>
      <c r="I28" s="5">
        <f>IF(OR(AND(I27=6,I26&lt;5),AND(I27=7,I26&lt;7),AND(I27&gt;7,I27-I26=2)),1,0)</f>
        <v>0</v>
      </c>
      <c r="J28" s="5">
        <f>IF(OR(AND(J27=6,J26&lt;5),AND(J27=7,J26&lt;7),AND(J27&gt;7,J27-J26=2)),1,0)</f>
        <v>0</v>
      </c>
      <c r="K28" s="5">
        <f>IF(OR(AND(K27=6,K26&lt;5),AND(K27=7,K26&lt;7),AND(K27&gt;7,K27-K26=2)),1,0)</f>
        <v>0</v>
      </c>
      <c r="L28" s="5">
        <f>IF(OR(AND(L27=6,L26&lt;5),AND(L27=7,L26&lt;7),AND(L27&gt;7,L27-L26=2)),1,0)</f>
        <v>0</v>
      </c>
      <c r="M28" s="5"/>
      <c r="N28" s="5"/>
      <c r="Y28" s="10"/>
      <c r="Z28" s="11" t="str">
        <f>IF(AA28&lt;&gt;"",VLOOKUP(AA28,O24:Z25,12,FALSE),"")</f>
        <v/>
      </c>
      <c r="AA28" s="7" t="str">
        <f>IF(AND(O24="Bye",O25="Bye"),"Bye",IF(OR(Y24=$G$5,O25="Bye"),O24,IF(OR(Y25=$G$5,O24="Bye"),O25,"")))</f>
        <v/>
      </c>
      <c r="AB28" s="7"/>
      <c r="AC28" s="7"/>
      <c r="AD28" s="7"/>
      <c r="AE28" s="7"/>
      <c r="AF28" s="23"/>
      <c r="AG28" s="23"/>
      <c r="AH28" s="23"/>
      <c r="AI28" s="23"/>
      <c r="AJ28" s="23"/>
      <c r="AK28" s="12">
        <f>SUM(AF27:AJ27)</f>
        <v>0</v>
      </c>
      <c r="AL28" s="5" t="str">
        <f>Z28</f>
        <v/>
      </c>
      <c r="AW28" s="10"/>
    </row>
    <row r="29" spans="1:84" ht="15" customHeight="1" x14ac:dyDescent="0.2">
      <c r="A29" s="5"/>
      <c r="B29" s="4"/>
      <c r="H29" s="5">
        <f>IF(OR(AND(H30=6,H31&lt;5),AND(H30=7,H31&lt;7),AND(H30&gt;7,H30-H31=2)),1,0)</f>
        <v>0</v>
      </c>
      <c r="I29" s="5">
        <f>IF(OR(AND(I30=6,I31&lt;5),AND(I30=7,I31&lt;7),AND(I30&gt;7,I30-I31=2)),1,0)</f>
        <v>0</v>
      </c>
      <c r="J29" s="5">
        <f>IF(OR(AND(J30=6,J31&lt;5),AND(J30=7,J31&lt;7),AND(J30&gt;7,J30-J31=2)),1,0)</f>
        <v>0</v>
      </c>
      <c r="K29" s="5">
        <f>IF(OR(AND(K30=6,K31&lt;5),AND(K30=7,K31&lt;7),AND(K30&gt;7,K30-K31=2)),1,0)</f>
        <v>0</v>
      </c>
      <c r="L29" s="5">
        <f>IF(OR(AND(L30=6,L31&lt;5),AND(L30=7,L31&lt;7),AND(L30&gt;7,L30-L31=2)),1,0)</f>
        <v>0</v>
      </c>
      <c r="Y29" s="10"/>
      <c r="Z29" s="4" t="str">
        <f>IF(AA29&lt;&gt;"",VLOOKUP(AA29,O32:Z33,12,FALSE),"")</f>
        <v/>
      </c>
      <c r="AA29" s="2" t="str">
        <f>IF(AND(O32="Bye",O33="Bye"),"Bye",IF(OR(O33="Bye",Y32=$G$5),O32,IF(OR(Y33=$G$5,O32="Bye"),O33,"")))</f>
        <v/>
      </c>
      <c r="AF29" s="24"/>
      <c r="AG29" s="24"/>
      <c r="AH29" s="24"/>
      <c r="AI29" s="24"/>
      <c r="AJ29" s="24"/>
      <c r="AK29" s="13">
        <f>SUM(AF30:AJ30)</f>
        <v>0</v>
      </c>
      <c r="AL29" s="5" t="str">
        <f>Z29</f>
        <v/>
      </c>
      <c r="AW29" s="10"/>
    </row>
    <row r="30" spans="1:84" ht="15" customHeight="1" x14ac:dyDescent="0.2">
      <c r="A30" s="5">
        <f>Setup!K21</f>
        <v>17</v>
      </c>
      <c r="B30" s="6" t="str">
        <f>IF(C30="Bye","","("&amp;A30&amp;")")</f>
        <v>(17)</v>
      </c>
      <c r="C30" s="7" t="str">
        <f>IF(AND(Setup!$B$2&gt;64,Setup!$B$2&lt;=128),IF(VLOOKUP(A30,Setup!$A$15:$B$142,2,FALSE)&lt;&gt;"",VLOOKUP(A30,Setup!$A$15:$B$142,2,FALSE),"Bye"),"")</f>
        <v/>
      </c>
      <c r="D30" s="7"/>
      <c r="E30" s="7"/>
      <c r="F30" s="7"/>
      <c r="G30" s="7"/>
      <c r="H30" s="23"/>
      <c r="I30" s="23"/>
      <c r="J30" s="23"/>
      <c r="K30" s="23"/>
      <c r="L30" s="23"/>
      <c r="M30" s="5">
        <f>SUM(H29:L29)</f>
        <v>0</v>
      </c>
      <c r="N30" s="5" t="str">
        <f>B30</f>
        <v>(17)</v>
      </c>
      <c r="Y30" s="10"/>
      <c r="AF30" s="5">
        <f>IF(OR(AND(AF29=6,AF28&lt;5),AND(AF29=7,AF28&lt;7),AND(AF29&gt;7,AF29-AF28=2)),1,0)</f>
        <v>0</v>
      </c>
      <c r="AG30" s="5">
        <f>IF(OR(AND(AG29=6,AG28&lt;5),AND(AG29=7,AG28&lt;7),AND(AG29&gt;7,AG29-AG28=2)),1,0)</f>
        <v>0</v>
      </c>
      <c r="AH30" s="5">
        <f>IF(OR(AND(AH29=6,AH28&lt;5),AND(AH29=7,AH28&lt;7),AND(AH29&gt;7,AH29-AH28=2)),1,0)</f>
        <v>0</v>
      </c>
      <c r="AI30" s="5">
        <f>IF(OR(AND(AI29=6,AI28&lt;5),AND(AI29=7,AI28&lt;7),AND(AI29&gt;7,AI29-AI28=2)),1,0)</f>
        <v>0</v>
      </c>
      <c r="AJ30" s="5">
        <f>IF(OR(AND(AJ29=6,AJ28&lt;5),AND(AJ29=7,AJ28&lt;7),AND(AJ29&gt;7,AJ29-AJ28=2)),1,0)</f>
        <v>0</v>
      </c>
      <c r="AW30" s="10"/>
      <c r="CA30" s="8"/>
      <c r="CB30" s="8"/>
      <c r="CC30" s="8"/>
      <c r="CD30" s="8"/>
      <c r="CE30" s="8"/>
      <c r="CF30" s="8"/>
    </row>
    <row r="31" spans="1:84" ht="15" customHeight="1" x14ac:dyDescent="0.2">
      <c r="A31" s="5">
        <f>Setup!L21</f>
        <v>112</v>
      </c>
      <c r="B31" s="6" t="str">
        <f>IF(C31="Bye","","("&amp;A31&amp;")")</f>
        <v>(112)</v>
      </c>
      <c r="C31" s="2" t="str">
        <f>IF(AND(Setup!$B$2&gt;64,Setup!$B$2&lt;=128),IF(VLOOKUP(A31,Setup!$A$15:$B$142,2,FALSE)&lt;&gt;"",VLOOKUP(A31,Setup!$A$15:$B$142,2,FALSE),"Bye"),"")</f>
        <v/>
      </c>
      <c r="H31" s="24"/>
      <c r="I31" s="24"/>
      <c r="J31" s="24"/>
      <c r="K31" s="24"/>
      <c r="L31" s="24"/>
      <c r="M31" s="9">
        <f>SUM(H32:L32)</f>
        <v>0</v>
      </c>
      <c r="N31" s="5" t="str">
        <f>B31</f>
        <v>(112)</v>
      </c>
      <c r="T31" s="5">
        <f>IF(OR(AND(T32=6,T33&lt;5),AND(T32=7,T33&lt;7),AND(T32&gt;7,T32-T33=2)),1,0)</f>
        <v>0</v>
      </c>
      <c r="U31" s="5">
        <f>IF(OR(AND(U32=6,U33&lt;5),AND(U32=7,U33&lt;7),AND(U32&gt;7,U32-U33=2)),1,0)</f>
        <v>0</v>
      </c>
      <c r="V31" s="5">
        <f>IF(OR(AND(V32=6,V33&lt;5),AND(V32=7,V33&lt;7),AND(V32&gt;7,V32-V33=2)),1,0)</f>
        <v>0</v>
      </c>
      <c r="W31" s="5">
        <f>IF(OR(AND(W32=6,W33&lt;5),AND(W32=7,W33&lt;7),AND(W32&gt;7,W32-W33=2)),1,0)</f>
        <v>0</v>
      </c>
      <c r="X31" s="5">
        <f>IF(OR(AND(X32=6,X33&lt;5),AND(X32=7,X33&lt;7),AND(X32&gt;7,X32-X33=2)),1,0)</f>
        <v>0</v>
      </c>
      <c r="Y31" s="10"/>
      <c r="AW31" s="10"/>
      <c r="CA31" s="8"/>
      <c r="CB31" s="8"/>
      <c r="CC31" s="8"/>
      <c r="CD31" s="8"/>
      <c r="CE31" s="8"/>
      <c r="CF31" s="8"/>
    </row>
    <row r="32" spans="1:84" ht="15" customHeight="1" x14ac:dyDescent="0.2">
      <c r="A32" s="5"/>
      <c r="B32" s="4"/>
      <c r="H32" s="5">
        <f>IF(OR(AND(H31=6,H30&lt;5),AND(H31=7,H30&lt;7),AND(H31&gt;7,H31-H30=2)),1,0)</f>
        <v>0</v>
      </c>
      <c r="I32" s="5">
        <f>IF(OR(AND(I31=6,I30&lt;5),AND(I31=7,I30&lt;7),AND(I31&gt;7,I31-I30=2)),1,0)</f>
        <v>0</v>
      </c>
      <c r="J32" s="5">
        <f>IF(OR(AND(J31=6,J30&lt;5),AND(J31=7,J30&lt;7),AND(J31&gt;7,J31-J30=2)),1,0)</f>
        <v>0</v>
      </c>
      <c r="K32" s="5">
        <f>IF(OR(AND(K31=6,K30&lt;5),AND(K31=7,K30&lt;7),AND(K31&gt;7,K31-K30=2)),1,0)</f>
        <v>0</v>
      </c>
      <c r="L32" s="5">
        <f>IF(OR(AND(L31=6,L30&lt;5),AND(L31=7,L30&lt;7),AND(L31&gt;7,L31-L30=2)),1,0)</f>
        <v>0</v>
      </c>
      <c r="M32" s="10"/>
      <c r="N32" s="11" t="str">
        <f>IF(O32&lt;&gt;"",VLOOKUP(O32,C30:N31,12,FALSE),"")</f>
        <v/>
      </c>
      <c r="O32" s="7" t="str">
        <f>IF(AND(C30="Bye",C31="Bye"),"Bye",IF(OR(M30=$G$5,C31="Bye"),C30,IF(OR(M31=$G$5,C30="Bye"),C31,"")))</f>
        <v/>
      </c>
      <c r="P32" s="7"/>
      <c r="Q32" s="7"/>
      <c r="R32" s="7"/>
      <c r="S32" s="7"/>
      <c r="T32" s="23"/>
      <c r="U32" s="23"/>
      <c r="V32" s="23"/>
      <c r="W32" s="23"/>
      <c r="X32" s="23"/>
      <c r="Y32" s="12">
        <f>SUM(T31:X31)</f>
        <v>0</v>
      </c>
      <c r="Z32" s="5" t="str">
        <f>N32</f>
        <v/>
      </c>
      <c r="AW32" s="10"/>
    </row>
    <row r="33" spans="1:84" ht="15" customHeight="1" x14ac:dyDescent="0.2">
      <c r="A33" s="5"/>
      <c r="B33" s="4"/>
      <c r="H33" s="5">
        <f>IF(OR(AND(H34=6,H35&lt;5),AND(H34=7,H35&lt;7),AND(H34&gt;7,H34-H35=2)),1,0)</f>
        <v>0</v>
      </c>
      <c r="I33" s="5">
        <f>IF(OR(AND(I34=6,I35&lt;5),AND(I34=7,I35&lt;7),AND(I34&gt;7,I34-I35=2)),1,0)</f>
        <v>0</v>
      </c>
      <c r="J33" s="5">
        <f>IF(OR(AND(J34=6,J35&lt;5),AND(J34=7,J35&lt;7),AND(J34&gt;7,J34-J35=2)),1,0)</f>
        <v>0</v>
      </c>
      <c r="K33" s="5">
        <f>IF(OR(AND(K34=6,K35&lt;5),AND(K34=7,K35&lt;7),AND(K34&gt;7,K34-K35=2)),1,0)</f>
        <v>0</v>
      </c>
      <c r="L33" s="5">
        <f>IF(OR(AND(L34=6,L35&lt;5),AND(L34=7,L35&lt;7),AND(L34&gt;7,L34-L35=2)),1,0)</f>
        <v>0</v>
      </c>
      <c r="M33" s="10"/>
      <c r="N33" s="4" t="str">
        <f>IF(O33&lt;&gt;"",VLOOKUP(O33,C34:N35,12,FALSE),"")</f>
        <v/>
      </c>
      <c r="O33" s="2" t="str">
        <f>IF(AND(C34="Bye",C35="Bye"),"Bye",IF(OR(M34=$G$5,C35="Bye"),C34,IF(OR(M35=$G$5,C34="Bye"),C35,"")))</f>
        <v/>
      </c>
      <c r="T33" s="24"/>
      <c r="U33" s="24"/>
      <c r="V33" s="24"/>
      <c r="W33" s="24"/>
      <c r="X33" s="24"/>
      <c r="Y33" s="13">
        <f>SUM(T34:X34)</f>
        <v>0</v>
      </c>
      <c r="Z33" s="5" t="str">
        <f>N33</f>
        <v/>
      </c>
      <c r="AM33" s="116"/>
      <c r="AN33" s="116"/>
      <c r="AO33" s="116"/>
      <c r="AP33" s="116"/>
      <c r="AQ33" s="116"/>
      <c r="AR33" s="116"/>
      <c r="AS33" s="116"/>
      <c r="AT33" s="116"/>
      <c r="AU33" s="116"/>
      <c r="AV33" s="3"/>
      <c r="AW33" s="10"/>
      <c r="BO33" s="8"/>
      <c r="BP33" s="8"/>
      <c r="BQ33" s="8"/>
      <c r="BR33" s="8"/>
      <c r="BS33" s="8"/>
      <c r="BT33" s="8"/>
    </row>
    <row r="34" spans="1:84" ht="15" customHeight="1" x14ac:dyDescent="0.2">
      <c r="A34" s="5">
        <f>Setup!K22</f>
        <v>48</v>
      </c>
      <c r="B34" s="6" t="str">
        <f>IF(C34="Bye","","("&amp;A34&amp;")")</f>
        <v>(48)</v>
      </c>
      <c r="C34" s="7" t="str">
        <f>IF(AND(Setup!$B$2&gt;64,Setup!$B$2&lt;=128),IF(VLOOKUP(A34,Setup!$A$15:$B$142,2,FALSE)&lt;&gt;"",VLOOKUP(A34,Setup!$A$15:$B$142,2,FALSE),"Bye"),"")</f>
        <v/>
      </c>
      <c r="D34" s="7"/>
      <c r="E34" s="7"/>
      <c r="F34" s="7"/>
      <c r="G34" s="7"/>
      <c r="H34" s="23"/>
      <c r="I34" s="23"/>
      <c r="J34" s="23"/>
      <c r="K34" s="23"/>
      <c r="L34" s="23"/>
      <c r="M34" s="12">
        <f>SUM(H33:L33)</f>
        <v>0</v>
      </c>
      <c r="N34" s="5" t="str">
        <f>B34</f>
        <v>(48)</v>
      </c>
      <c r="T34" s="5">
        <f>IF(OR(AND(T33=6,T32&lt;5),AND(T33=7,T32&lt;7),AND(T33&gt;7,T33-T32=2)),1,0)</f>
        <v>0</v>
      </c>
      <c r="U34" s="5">
        <f>IF(OR(AND(U33=6,U32&lt;5),AND(U33=7,U32&lt;7),AND(U33&gt;7,U33-U32=2)),1,0)</f>
        <v>0</v>
      </c>
      <c r="V34" s="5">
        <f>IF(OR(AND(V33=6,V32&lt;5),AND(V33=7,V32&lt;7),AND(V33&gt;7,V33-V32=2)),1,0)</f>
        <v>0</v>
      </c>
      <c r="W34" s="5">
        <f>IF(OR(AND(W33=6,W32&lt;5),AND(W33=7,W32&lt;7),AND(W33&gt;7,W33-W32=2)),1,0)</f>
        <v>0</v>
      </c>
      <c r="X34" s="5">
        <f>IF(OR(AND(X33=6,X32&lt;5),AND(X33=7,X32&lt;7),AND(X33&gt;7,X33-X32=2)),1,0)</f>
        <v>0</v>
      </c>
      <c r="AQ34" s="8"/>
      <c r="AR34" s="8"/>
      <c r="AS34" s="8"/>
      <c r="AT34" s="8"/>
      <c r="AU34" s="8"/>
      <c r="AV34" s="8"/>
      <c r="AW34" s="10"/>
      <c r="BO34" s="8"/>
      <c r="BP34" s="8"/>
      <c r="BQ34" s="8"/>
      <c r="BR34" s="8"/>
      <c r="BS34" s="8"/>
      <c r="BT34" s="8"/>
    </row>
    <row r="35" spans="1:84" ht="15" customHeight="1" x14ac:dyDescent="0.2">
      <c r="A35" s="5">
        <f>Setup!L22</f>
        <v>81</v>
      </c>
      <c r="B35" s="6" t="str">
        <f>IF(C35="Bye","","("&amp;A35&amp;")")</f>
        <v>(81)</v>
      </c>
      <c r="C35" s="2" t="str">
        <f>IF(AND(Setup!$B$2&gt;64,Setup!$B$2&lt;=128),IF(VLOOKUP(A35,Setup!$A$15:$B$142,2,FALSE)&lt;&gt;"",VLOOKUP(A35,Setup!$A$15:$B$142,2,FALSE),"Bye"),"")</f>
        <v/>
      </c>
      <c r="H35" s="24"/>
      <c r="I35" s="24"/>
      <c r="J35" s="24"/>
      <c r="K35" s="24"/>
      <c r="L35" s="24"/>
      <c r="M35" s="13">
        <f>SUM(H36:L36)</f>
        <v>0</v>
      </c>
      <c r="N35" s="5" t="str">
        <f>B35</f>
        <v>(81)</v>
      </c>
      <c r="AN35" s="116"/>
      <c r="AO35" s="116"/>
      <c r="AP35" s="116"/>
      <c r="AQ35" s="116"/>
      <c r="AR35" s="116"/>
      <c r="AS35" s="116"/>
      <c r="AT35" s="116"/>
      <c r="AU35" s="3"/>
      <c r="AW35" s="10"/>
      <c r="AX35" s="5"/>
      <c r="AY35" s="5"/>
      <c r="AZ35" s="5"/>
      <c r="BA35" s="5"/>
      <c r="BB35" s="5"/>
      <c r="BC35" s="5"/>
      <c r="BD35" s="5">
        <f>IF(OR(AND(BD36=6,BD37&lt;5),AND(BD36=7,BD37&lt;7),AND(BD36&gt;7,BD36-BD37=2)),1,0)</f>
        <v>0</v>
      </c>
      <c r="BE35" s="5">
        <f>IF(OR(AND(BE36=6,BE37&lt;5),AND(BE36=7,BE37&lt;7),AND(BE36&gt;7,BE36-BE37=2)),1,0)</f>
        <v>0</v>
      </c>
      <c r="BF35" s="5">
        <f>IF(OR(AND(BF36=6,BF37&lt;5),AND(BF36=7,BF37&lt;7),AND(BF36&gt;7,BF36-BF37=2)),1,0)</f>
        <v>0</v>
      </c>
      <c r="BG35" s="5">
        <f>IF(OR(AND(BG36=6,BG37&lt;5),AND(BG36=7,BG37&lt;7),AND(BG36&gt;7,BG36-BG37=2)),1,0)</f>
        <v>0</v>
      </c>
      <c r="BH35" s="5">
        <f>IF(OR(AND(BH36=6,BH37&lt;5),AND(BH36=7,BH37&lt;7),AND(BH36&gt;7,BH36-BH37=2)),1,0)</f>
        <v>0</v>
      </c>
      <c r="BI35" s="5"/>
      <c r="BJ35" s="5"/>
    </row>
    <row r="36" spans="1:84" ht="15" customHeight="1" x14ac:dyDescent="0.2">
      <c r="A36" s="5"/>
      <c r="B36" s="4"/>
      <c r="H36" s="5">
        <f>IF(OR(AND(H35=6,H34&lt;5),AND(H35=7,H34&lt;7),AND(H35&gt;7,H35-H34=2)),1,0)</f>
        <v>0</v>
      </c>
      <c r="I36" s="5">
        <f>IF(OR(AND(I35=6,I34&lt;5),AND(I35=7,I34&lt;7),AND(I35&gt;7,I35-I34=2)),1,0)</f>
        <v>0</v>
      </c>
      <c r="J36" s="5">
        <f>IF(OR(AND(J35=6,J34&lt;5),AND(J35=7,J34&lt;7),AND(J35&gt;7,J35-J34=2)),1,0)</f>
        <v>0</v>
      </c>
      <c r="K36" s="5">
        <f>IF(OR(AND(K35=6,K34&lt;5),AND(K35=7,K34&lt;7),AND(K35&gt;7,K35-K34=2)),1,0)</f>
        <v>0</v>
      </c>
      <c r="L36" s="5">
        <f>IF(OR(AND(L35=6,L34&lt;5),AND(L35=7,L34&lt;7),AND(L35&gt;7,L35-L34=2)),1,0)</f>
        <v>0</v>
      </c>
      <c r="AW36" s="10"/>
      <c r="AX36" s="11" t="str">
        <f>IF(AY36&lt;&gt;"",VLOOKUP(AY36,AM20:AX21,12,FALSE),"")</f>
        <v/>
      </c>
      <c r="AY36" s="7" t="str">
        <f>IF(AW20=$G$5,AM20,IF(AW21=$G$5,AM21,""))</f>
        <v/>
      </c>
      <c r="AZ36" s="7"/>
      <c r="BA36" s="7"/>
      <c r="BB36" s="7"/>
      <c r="BC36" s="7"/>
      <c r="BD36" s="23"/>
      <c r="BE36" s="23"/>
      <c r="BF36" s="23"/>
      <c r="BG36" s="23"/>
      <c r="BH36" s="23"/>
      <c r="BI36" s="5">
        <f>SUM(BD35:BH35)</f>
        <v>0</v>
      </c>
      <c r="BJ36" s="5" t="str">
        <f>AX36</f>
        <v/>
      </c>
      <c r="CA36" s="8"/>
      <c r="CB36" s="8"/>
      <c r="CC36" s="8"/>
      <c r="CD36" s="8"/>
      <c r="CE36" s="8"/>
      <c r="CF36" s="8"/>
    </row>
    <row r="37" spans="1:84" ht="15" customHeight="1" x14ac:dyDescent="0.2">
      <c r="A37" s="5"/>
      <c r="B37" s="4"/>
      <c r="H37" s="5">
        <f>IF(OR(AND(H38=6,H39&lt;5),AND(H38=7,H39&lt;7),AND(H38&gt;7,H38-H39=2)),1,0)</f>
        <v>0</v>
      </c>
      <c r="I37" s="5">
        <f>IF(OR(AND(I38=6,I39&lt;5),AND(I38=7,I39&lt;7),AND(I38&gt;7,I38-I39=2)),1,0)</f>
        <v>0</v>
      </c>
      <c r="J37" s="5">
        <f>IF(OR(AND(J38=6,J39&lt;5),AND(J38=7,J39&lt;7),AND(J38&gt;7,J38-J39=2)),1,0)</f>
        <v>0</v>
      </c>
      <c r="K37" s="5">
        <f>IF(OR(AND(K38=6,K39&lt;5),AND(K38=7,K39&lt;7),AND(K38&gt;7,K38-K39=2)),1,0)</f>
        <v>0</v>
      </c>
      <c r="L37" s="5">
        <f>IF(OR(AND(L38=6,L39&lt;5),AND(L38=7,L39&lt;7),AND(L38&gt;7,L38-L39=2)),1,0)</f>
        <v>0</v>
      </c>
      <c r="AW37" s="10"/>
      <c r="AX37" s="4" t="str">
        <f>IF(AY37&lt;&gt;"",VLOOKUP(AY37,AM52:AX53,12,FALSE),"")</f>
        <v/>
      </c>
      <c r="AY37" s="2" t="str">
        <f>IF(AW52=$G$5,AM52,IF(AW53=$G$5,AM53,""))</f>
        <v/>
      </c>
      <c r="BD37" s="24"/>
      <c r="BE37" s="24"/>
      <c r="BF37" s="24"/>
      <c r="BG37" s="24"/>
      <c r="BH37" s="24"/>
      <c r="BI37" s="9">
        <f>SUM(BD38:BH38)</f>
        <v>0</v>
      </c>
      <c r="BJ37" s="5" t="str">
        <f>AX37</f>
        <v/>
      </c>
      <c r="CA37" s="8"/>
      <c r="CB37" s="8"/>
      <c r="CC37" s="8"/>
      <c r="CD37" s="8"/>
      <c r="CE37" s="8"/>
      <c r="CF37" s="8"/>
    </row>
    <row r="38" spans="1:84" ht="15" customHeight="1" x14ac:dyDescent="0.2">
      <c r="A38" s="5">
        <f>Setup!K23</f>
        <v>9</v>
      </c>
      <c r="B38" s="6" t="str">
        <f>IF(C38="Bye","","("&amp;A38&amp;")")</f>
        <v>(9)</v>
      </c>
      <c r="C38" s="7" t="str">
        <f>IF(AND(Setup!$B$2&gt;64,Setup!$B$2&lt;=128),IF(VLOOKUP(A38,Setup!$A$15:$B$142,2,FALSE)&lt;&gt;"",VLOOKUP(A38,Setup!$A$15:$B$142,2,FALSE),"Bye"),"")</f>
        <v/>
      </c>
      <c r="D38" s="7"/>
      <c r="E38" s="7"/>
      <c r="F38" s="7"/>
      <c r="G38" s="7"/>
      <c r="H38" s="23"/>
      <c r="I38" s="23"/>
      <c r="J38" s="23"/>
      <c r="K38" s="23"/>
      <c r="L38" s="23"/>
      <c r="M38" s="5">
        <f>SUM(H37:L37)</f>
        <v>0</v>
      </c>
      <c r="N38" s="5" t="str">
        <f>B38</f>
        <v>(9)</v>
      </c>
      <c r="AW38" s="10"/>
      <c r="BD38" s="5">
        <f>IF(OR(AND(BD37=6,BD36&lt;5),AND(BD37=7,BD36&lt;7),AND(BD37&gt;7,BD37-BD36=2)),1,0)</f>
        <v>0</v>
      </c>
      <c r="BE38" s="5">
        <f>IF(OR(AND(BE37=6,BE36&lt;5),AND(BE37=7,BE36&lt;7),AND(BE37&gt;7,BE37-BE36=2)),1,0)</f>
        <v>0</v>
      </c>
      <c r="BF38" s="5">
        <f>IF(OR(AND(BF37=6,BF36&lt;5),AND(BF37=7,BF36&lt;7),AND(BF37&gt;7,BF37-BF36=2)),1,0)</f>
        <v>0</v>
      </c>
      <c r="BG38" s="5">
        <f>IF(OR(AND(BG37=6,BG36&lt;5),AND(BG37=7,BG36&lt;7),AND(BG37&gt;7,BG37-BG36=2)),1,0)</f>
        <v>0</v>
      </c>
      <c r="BH38" s="5">
        <f>IF(OR(AND(BH37=6,BH36&lt;5),AND(BH37=7,BH36&lt;7),AND(BH37&gt;7,BH37-BH36=2)),1,0)</f>
        <v>0</v>
      </c>
      <c r="BI38" s="10"/>
    </row>
    <row r="39" spans="1:84" ht="15" customHeight="1" x14ac:dyDescent="0.2">
      <c r="A39" s="5">
        <f>Setup!L23</f>
        <v>120</v>
      </c>
      <c r="B39" s="6" t="str">
        <f>IF(C39="Bye","","("&amp;A39&amp;")")</f>
        <v>(120)</v>
      </c>
      <c r="C39" s="2" t="str">
        <f>IF(AND(Setup!$B$2&gt;64,Setup!$B$2&lt;=128),IF(VLOOKUP(A39,Setup!$A$15:$B$142,2,FALSE)&lt;&gt;"",VLOOKUP(A39,Setup!$A$15:$B$142,2,FALSE),"Bye"),"")</f>
        <v/>
      </c>
      <c r="H39" s="24"/>
      <c r="I39" s="24"/>
      <c r="J39" s="24"/>
      <c r="K39" s="24"/>
      <c r="L39" s="24"/>
      <c r="M39" s="9">
        <f>SUM(H40:L40)</f>
        <v>0</v>
      </c>
      <c r="N39" s="5" t="str">
        <f>B39</f>
        <v>(120)</v>
      </c>
      <c r="T39" s="5">
        <f>IF(OR(AND(T40=6,T41&lt;5),AND(T40=7,T41&lt;7),AND(T40&gt;7,T40-T41=2)),1,0)</f>
        <v>0</v>
      </c>
      <c r="U39" s="5">
        <f>IF(OR(AND(U40=6,U41&lt;5),AND(U40=7,U41&lt;7),AND(U40&gt;7,U40-U41=2)),1,0)</f>
        <v>0</v>
      </c>
      <c r="V39" s="5">
        <f>IF(OR(AND(V40=6,V41&lt;5),AND(V40=7,V41&lt;7),AND(V40&gt;7,V40-V41=2)),1,0)</f>
        <v>0</v>
      </c>
      <c r="W39" s="5">
        <f>IF(OR(AND(W40=6,W41&lt;5),AND(W40=7,W41&lt;7),AND(W40&gt;7,W40-W41=2)),1,0)</f>
        <v>0</v>
      </c>
      <c r="X39" s="5">
        <f>IF(OR(AND(X40=6,X41&lt;5),AND(X40=7,X41&lt;7),AND(X40&gt;7,X40-X41=2)),1,0)</f>
        <v>0</v>
      </c>
      <c r="Y39" s="5"/>
      <c r="Z39" s="5"/>
      <c r="AW39" s="10"/>
      <c r="BC39" s="8"/>
      <c r="BD39" s="8"/>
      <c r="BE39" s="8"/>
      <c r="BF39" s="8"/>
      <c r="BG39" s="8"/>
      <c r="BH39" s="8"/>
      <c r="BI39" s="10"/>
    </row>
    <row r="40" spans="1:84" ht="15" customHeight="1" x14ac:dyDescent="0.2">
      <c r="A40" s="5"/>
      <c r="B40" s="4"/>
      <c r="H40" s="5">
        <f>IF(OR(AND(H39=6,H38&lt;5),AND(H39=7,H38&lt;7),AND(H39&gt;7,H39-H38=2)),1,0)</f>
        <v>0</v>
      </c>
      <c r="I40" s="5">
        <f>IF(OR(AND(I39=6,I38&lt;5),AND(I39=7,I38&lt;7),AND(I39&gt;7,I39-I38=2)),1,0)</f>
        <v>0</v>
      </c>
      <c r="J40" s="5">
        <f>IF(OR(AND(J39=6,J38&lt;5),AND(J39=7,J38&lt;7),AND(J39&gt;7,J39-J38=2)),1,0)</f>
        <v>0</v>
      </c>
      <c r="K40" s="5">
        <f>IF(OR(AND(K39=6,K38&lt;5),AND(K39=7,K38&lt;7),AND(K39&gt;7,K39-K38=2)),1,0)</f>
        <v>0</v>
      </c>
      <c r="L40" s="5">
        <f>IF(OR(AND(L39=6,L38&lt;5),AND(L39=7,L38&lt;7),AND(L39&gt;7,L39-L38=2)),1,0)</f>
        <v>0</v>
      </c>
      <c r="M40" s="10"/>
      <c r="N40" s="11" t="str">
        <f>IF(O40&lt;&gt;"",VLOOKUP(O40,C38:N39,12,FALSE),"")</f>
        <v/>
      </c>
      <c r="O40" s="7" t="str">
        <f>IF(AND(C38="Bye",C39="Bye"),"Bye",IF(OR(M38=$G$5,C39="Bye"),C38,IF(OR(M39=$G$5,C38="Bye"),C39,"")))</f>
        <v/>
      </c>
      <c r="P40" s="7"/>
      <c r="Q40" s="7"/>
      <c r="R40" s="7"/>
      <c r="S40" s="7"/>
      <c r="T40" s="23"/>
      <c r="U40" s="23"/>
      <c r="V40" s="23"/>
      <c r="W40" s="23"/>
      <c r="X40" s="23"/>
      <c r="Y40" s="5">
        <f>SUM(T39:X39)</f>
        <v>0</v>
      </c>
      <c r="Z40" s="5" t="str">
        <f>N40</f>
        <v/>
      </c>
      <c r="AW40" s="10"/>
      <c r="BC40" s="8"/>
      <c r="BD40" s="8"/>
      <c r="BE40" s="8"/>
      <c r="BF40" s="8"/>
      <c r="BG40" s="8"/>
      <c r="BH40" s="8"/>
      <c r="BI40" s="10"/>
    </row>
    <row r="41" spans="1:84" ht="15" customHeight="1" x14ac:dyDescent="0.2">
      <c r="A41" s="5"/>
      <c r="B41" s="4"/>
      <c r="H41" s="5">
        <f>IF(OR(AND(H42=6,H43&lt;5),AND(H42=7,H43&lt;7),AND(H42&gt;7,H42-H43=2)),1,0)</f>
        <v>0</v>
      </c>
      <c r="I41" s="5">
        <f>IF(OR(AND(I42=6,I43&lt;5),AND(I42=7,I43&lt;7),AND(I42&gt;7,I42-I43=2)),1,0)</f>
        <v>0</v>
      </c>
      <c r="J41" s="5">
        <f>IF(OR(AND(J42=6,J43&lt;5),AND(J42=7,J43&lt;7),AND(J42&gt;7,J42-J43=2)),1,0)</f>
        <v>0</v>
      </c>
      <c r="K41" s="5">
        <f>IF(OR(AND(K42=6,K43&lt;5),AND(K42=7,K43&lt;7),AND(K42&gt;7,K42-K43=2)),1,0)</f>
        <v>0</v>
      </c>
      <c r="L41" s="5">
        <f>IF(OR(AND(L42=6,L43&lt;5),AND(L42=7,L43&lt;7),AND(L42&gt;7,L42-L43=2)),1,0)</f>
        <v>0</v>
      </c>
      <c r="M41" s="10"/>
      <c r="N41" s="4" t="str">
        <f>IF(O41&lt;&gt;"",VLOOKUP(O41,C42:N43,12,FALSE),"")</f>
        <v/>
      </c>
      <c r="O41" s="2" t="str">
        <f>IF(AND(C42="Bye",C43="Bye"),"Bye",IF(OR(M42=$G$5,C43="Bye"),C42,IF(OR(M43=$G$5,C42="Bye"),C43,"")))</f>
        <v/>
      </c>
      <c r="T41" s="24"/>
      <c r="U41" s="24"/>
      <c r="V41" s="24"/>
      <c r="W41" s="24"/>
      <c r="X41" s="24"/>
      <c r="Y41" s="9">
        <f>SUM(T42:X42)</f>
        <v>0</v>
      </c>
      <c r="Z41" s="5" t="str">
        <f>N41</f>
        <v/>
      </c>
      <c r="AW41" s="10"/>
      <c r="BI41" s="10"/>
    </row>
    <row r="42" spans="1:84" ht="15" customHeight="1" x14ac:dyDescent="0.2">
      <c r="A42" s="5">
        <f>Setup!K24</f>
        <v>56</v>
      </c>
      <c r="B42" s="6" t="str">
        <f>IF(C42="Bye","","("&amp;A42&amp;")")</f>
        <v>(56)</v>
      </c>
      <c r="C42" s="7" t="str">
        <f>IF(AND(Setup!$B$2&gt;64,Setup!$B$2&lt;=128),IF(VLOOKUP(A42,Setup!$A$15:$B$142,2,FALSE)&lt;&gt;"",VLOOKUP(A42,Setup!$A$15:$B$142,2,FALSE),"Bye"),"")</f>
        <v/>
      </c>
      <c r="D42" s="7"/>
      <c r="E42" s="7"/>
      <c r="F42" s="7"/>
      <c r="G42" s="7"/>
      <c r="H42" s="23"/>
      <c r="I42" s="23"/>
      <c r="J42" s="23"/>
      <c r="K42" s="23"/>
      <c r="L42" s="23"/>
      <c r="M42" s="12">
        <f>SUM(H41:L41)</f>
        <v>0</v>
      </c>
      <c r="N42" s="5" t="str">
        <f>B42</f>
        <v>(56)</v>
      </c>
      <c r="T42" s="5">
        <f>IF(OR(AND(T41=6,T40&lt;5),AND(T41=7,T40&lt;7),AND(T41&gt;7,T41-T40=2)),1,0)</f>
        <v>0</v>
      </c>
      <c r="U42" s="5">
        <f>IF(OR(AND(U41=6,U40&lt;5),AND(U41=7,U40&lt;7),AND(U41&gt;7,U41-U40=2)),1,0)</f>
        <v>0</v>
      </c>
      <c r="V42" s="5">
        <f>IF(OR(AND(V41=6,V40&lt;5),AND(V41=7,V40&lt;7),AND(V41&gt;7,V41-V40=2)),1,0)</f>
        <v>0</v>
      </c>
      <c r="W42" s="5">
        <f>IF(OR(AND(W41=6,W40&lt;5),AND(W41=7,W40&lt;7),AND(W41&gt;7,W41-W40=2)),1,0)</f>
        <v>0</v>
      </c>
      <c r="X42" s="5">
        <f>IF(OR(AND(X41=6,X40&lt;5),AND(X41=7,X40&lt;7),AND(X41&gt;7,X41-X40=2)),1,0)</f>
        <v>0</v>
      </c>
      <c r="Y42" s="35"/>
      <c r="AW42" s="10"/>
      <c r="BI42" s="10"/>
      <c r="CA42" s="8"/>
      <c r="CB42" s="8"/>
      <c r="CC42" s="8"/>
      <c r="CD42" s="8"/>
      <c r="CE42" s="8"/>
      <c r="CF42" s="8"/>
    </row>
    <row r="43" spans="1:84" ht="15" customHeight="1" x14ac:dyDescent="0.2">
      <c r="A43" s="5">
        <f>Setup!L24</f>
        <v>73</v>
      </c>
      <c r="B43" s="6" t="str">
        <f>IF(C43="Bye","","("&amp;A43&amp;")")</f>
        <v>(73)</v>
      </c>
      <c r="C43" s="2" t="str">
        <f>IF(AND(Setup!$B$2&gt;64,Setup!$B$2&lt;=128),IF(VLOOKUP(A43,Setup!$A$15:$B$142,2,FALSE)&lt;&gt;"",VLOOKUP(A43,Setup!$A$15:$B$142,2,FALSE),"Bye"),"")</f>
        <v/>
      </c>
      <c r="H43" s="24"/>
      <c r="I43" s="24"/>
      <c r="J43" s="24"/>
      <c r="K43" s="24"/>
      <c r="L43" s="24"/>
      <c r="M43" s="13">
        <f>SUM(H44:L44)</f>
        <v>0</v>
      </c>
      <c r="N43" s="5" t="str">
        <f>B43</f>
        <v>(73)</v>
      </c>
      <c r="Y43" s="10"/>
      <c r="AF43" s="5">
        <f>IF(OR(AND(AF44=6,AF45&lt;5),AND(AF44=7,AF45&lt;7),AND(AF44&gt;7,AF44-AF45=2)),1,0)</f>
        <v>0</v>
      </c>
      <c r="AG43" s="5">
        <f>IF(OR(AND(AG44=6,AG45&lt;5),AND(AG44=7,AG45&lt;7),AND(AG44&gt;7,AG44-AG45=2)),1,0)</f>
        <v>0</v>
      </c>
      <c r="AH43" s="5">
        <f>IF(OR(AND(AH44=6,AH45&lt;5),AND(AH44=7,AH45&lt;7),AND(AH44&gt;7,AH44-AH45=2)),1,0)</f>
        <v>0</v>
      </c>
      <c r="AI43" s="5">
        <f>IF(OR(AND(AI44=6,AI45&lt;5),AND(AI44=7,AI45&lt;7),AND(AI44&gt;7,AI44-AI45=2)),1,0)</f>
        <v>0</v>
      </c>
      <c r="AJ43" s="5">
        <f>IF(OR(AND(AJ44=6,AJ45&lt;5),AND(AJ44=7,AJ45&lt;7),AND(AJ44&gt;7,AJ44-AJ45=2)),1,0)</f>
        <v>0</v>
      </c>
      <c r="AK43" s="5"/>
      <c r="AW43" s="10"/>
      <c r="BI43" s="10"/>
      <c r="CA43" s="8"/>
      <c r="CB43" s="8"/>
      <c r="CC43" s="8"/>
      <c r="CD43" s="8"/>
      <c r="CE43" s="8"/>
      <c r="CF43" s="8"/>
    </row>
    <row r="44" spans="1:84" ht="15" customHeight="1" x14ac:dyDescent="0.2">
      <c r="A44" s="5"/>
      <c r="B44" s="4"/>
      <c r="H44" s="5">
        <f>IF(OR(AND(H43=6,H42&lt;5),AND(H43=7,H42&lt;7),AND(H43&gt;7,H43-H42=2)),1,0)</f>
        <v>0</v>
      </c>
      <c r="I44" s="5">
        <f>IF(OR(AND(I43=6,I42&lt;5),AND(I43=7,I42&lt;7),AND(I43&gt;7,I43-I42=2)),1,0)</f>
        <v>0</v>
      </c>
      <c r="J44" s="5">
        <f>IF(OR(AND(J43=6,J42&lt;5),AND(J43=7,J42&lt;7),AND(J43&gt;7,J43-J42=2)),1,0)</f>
        <v>0</v>
      </c>
      <c r="K44" s="5">
        <f>IF(OR(AND(K43=6,K42&lt;5),AND(K43=7,K42&lt;7),AND(K43&gt;7,K43-K42=2)),1,0)</f>
        <v>0</v>
      </c>
      <c r="L44" s="5">
        <f>IF(OR(AND(L43=6,L42&lt;5),AND(L43=7,L42&lt;7),AND(L43&gt;7,L43-L42=2)),1,0)</f>
        <v>0</v>
      </c>
      <c r="M44" s="5"/>
      <c r="N44" s="5"/>
      <c r="Y44" s="10"/>
      <c r="Z44" s="11" t="str">
        <f>IF(AA44&lt;&gt;"",VLOOKUP(AA44,O40:Z41,12,FALSE),"")</f>
        <v/>
      </c>
      <c r="AA44" s="7" t="str">
        <f>IF(AND(O40="Bye",O41="Bye"),"Bye",IF(OR(Y40=$G$5,O41="Bye"),O40,IF(OR(Y41=$G$5,O40="Bye"),O41,"")))</f>
        <v/>
      </c>
      <c r="AB44" s="7"/>
      <c r="AC44" s="7"/>
      <c r="AD44" s="7"/>
      <c r="AE44" s="7"/>
      <c r="AF44" s="23"/>
      <c r="AG44" s="23"/>
      <c r="AH44" s="23"/>
      <c r="AI44" s="23"/>
      <c r="AJ44" s="23"/>
      <c r="AK44" s="5">
        <f>SUM(AF43:AJ43)</f>
        <v>0</v>
      </c>
      <c r="AL44" s="5" t="str">
        <f>Z44</f>
        <v/>
      </c>
      <c r="AW44" s="10"/>
      <c r="BI44" s="10"/>
    </row>
    <row r="45" spans="1:84" ht="15" customHeight="1" x14ac:dyDescent="0.2">
      <c r="A45" s="5"/>
      <c r="B45" s="4"/>
      <c r="H45" s="5">
        <f>IF(OR(AND(H46=6,H47&lt;5),AND(H46=7,H47&lt;7),AND(H46&gt;7,H46-H47=2)),1,0)</f>
        <v>0</v>
      </c>
      <c r="I45" s="5">
        <f>IF(OR(AND(I46=6,I47&lt;5),AND(I46=7,I47&lt;7),AND(I46&gt;7,I46-I47=2)),1,0)</f>
        <v>0</v>
      </c>
      <c r="J45" s="5">
        <f>IF(OR(AND(J46=6,J47&lt;5),AND(J46=7,J47&lt;7),AND(J46&gt;7,J46-J47=2)),1,0)</f>
        <v>0</v>
      </c>
      <c r="K45" s="5">
        <f>IF(OR(AND(K46=6,K47&lt;5),AND(K46=7,K47&lt;7),AND(K46&gt;7,K46-K47=2)),1,0)</f>
        <v>0</v>
      </c>
      <c r="L45" s="5">
        <f>IF(OR(AND(L46=6,L47&lt;5),AND(L46=7,L47&lt;7),AND(L46&gt;7,L46-L47=2)),1,0)</f>
        <v>0</v>
      </c>
      <c r="Y45" s="10"/>
      <c r="Z45" s="4" t="str">
        <f>IF(AA45&lt;&gt;"",VLOOKUP(AA45,O48:Z49,12,FALSE),"")</f>
        <v/>
      </c>
      <c r="AA45" s="2" t="str">
        <f>IF(AND(O48="Bye",O49="Bye"),"Bye",IF(OR(O49="Bye",Y48=$G$5),O48,IF(OR(Y49=$G$5,O48="Bye"),O49,"")))</f>
        <v/>
      </c>
      <c r="AF45" s="24"/>
      <c r="AG45" s="24"/>
      <c r="AH45" s="24"/>
      <c r="AI45" s="24"/>
      <c r="AJ45" s="24"/>
      <c r="AK45" s="9">
        <f>SUM(AF46:AJ46)</f>
        <v>0</v>
      </c>
      <c r="AL45" s="5" t="str">
        <f>Z45</f>
        <v/>
      </c>
      <c r="AW45" s="10"/>
      <c r="BI45" s="10"/>
      <c r="BO45" s="8"/>
      <c r="BP45" s="8"/>
      <c r="BQ45" s="8"/>
      <c r="BR45" s="8"/>
      <c r="BS45" s="8"/>
      <c r="BT45" s="8"/>
    </row>
    <row r="46" spans="1:84" ht="15" customHeight="1" x14ac:dyDescent="0.2">
      <c r="A46" s="5">
        <f>Setup!K25</f>
        <v>24</v>
      </c>
      <c r="B46" s="6" t="str">
        <f>IF(C46="Bye","","("&amp;A46&amp;")")</f>
        <v>(24)</v>
      </c>
      <c r="C46" s="7" t="str">
        <f>IF(AND(Setup!$B$2&gt;64,Setup!$B$2&lt;=128),IF(VLOOKUP(A46,Setup!$A$15:$B$142,2,FALSE)&lt;&gt;"",VLOOKUP(A46,Setup!$A$15:$B$142,2,FALSE),"Bye"),"")</f>
        <v/>
      </c>
      <c r="D46" s="7"/>
      <c r="E46" s="7"/>
      <c r="F46" s="7"/>
      <c r="G46" s="7"/>
      <c r="H46" s="23"/>
      <c r="I46" s="23"/>
      <c r="J46" s="23"/>
      <c r="K46" s="23"/>
      <c r="L46" s="23"/>
      <c r="M46" s="5">
        <f>SUM(H45:L45)</f>
        <v>0</v>
      </c>
      <c r="N46" s="5" t="str">
        <f>B46</f>
        <v>(24)</v>
      </c>
      <c r="Y46" s="10"/>
      <c r="AF46" s="5">
        <f>IF(OR(AND(AF45=6,AF44&lt;5),AND(AF45=7,AF44&lt;7),AND(AF45&gt;7,AF45-AF44=2)),1,0)</f>
        <v>0</v>
      </c>
      <c r="AG46" s="5">
        <f>IF(OR(AND(AG45=6,AG44&lt;5),AND(AG45=7,AG44&lt;7),AND(AG45&gt;7,AG45-AG44=2)),1,0)</f>
        <v>0</v>
      </c>
      <c r="AH46" s="5">
        <f>IF(OR(AND(AH45=6,AH44&lt;5),AND(AH45=7,AH44&lt;7),AND(AH45&gt;7,AH45-AH44=2)),1,0)</f>
        <v>0</v>
      </c>
      <c r="AI46" s="5">
        <f>IF(OR(AND(AI45=6,AI44&lt;5),AND(AI45=7,AI44&lt;7),AND(AI45&gt;7,AI45-AI44=2)),1,0)</f>
        <v>0</v>
      </c>
      <c r="AJ46" s="5">
        <f>IF(OR(AND(AJ45=6,AJ44&lt;5),AND(AJ45=7,AJ44&lt;7),AND(AJ45&gt;7,AJ45-AJ44=2)),1,0)</f>
        <v>0</v>
      </c>
      <c r="AK46" s="35"/>
      <c r="AL46" s="5"/>
      <c r="AM46" s="5"/>
      <c r="AN46" s="5"/>
      <c r="AO46" s="5"/>
      <c r="AP46" s="5"/>
      <c r="AQ46" s="5"/>
      <c r="AW46" s="10"/>
      <c r="BI46" s="10"/>
      <c r="BO46" s="8"/>
      <c r="BP46" s="8"/>
      <c r="BQ46" s="8"/>
      <c r="BR46" s="8"/>
      <c r="BS46" s="8"/>
      <c r="BT46" s="8"/>
    </row>
    <row r="47" spans="1:84" ht="15" customHeight="1" x14ac:dyDescent="0.2">
      <c r="A47" s="5">
        <f>Setup!L25</f>
        <v>105</v>
      </c>
      <c r="B47" s="6" t="str">
        <f>IF(C47="Bye","","("&amp;A47&amp;")")</f>
        <v>(105)</v>
      </c>
      <c r="C47" s="2" t="str">
        <f>IF(AND(Setup!$B$2&gt;64,Setup!$B$2&lt;=128),IF(VLOOKUP(A47,Setup!$A$15:$B$142,2,FALSE)&lt;&gt;"",VLOOKUP(A47,Setup!$A$15:$B$142,2,FALSE),"Bye"),"")</f>
        <v/>
      </c>
      <c r="H47" s="24"/>
      <c r="I47" s="24"/>
      <c r="J47" s="24"/>
      <c r="K47" s="24"/>
      <c r="L47" s="24"/>
      <c r="M47" s="9">
        <f>SUM(H48:L48)</f>
        <v>0</v>
      </c>
      <c r="N47" s="5" t="str">
        <f>B47</f>
        <v>(105)</v>
      </c>
      <c r="T47" s="5">
        <f>IF(OR(AND(T48=6,T49&lt;5),AND(T48=7,T49&lt;7),AND(T48&gt;7,T48-T49=2)),1,0)</f>
        <v>0</v>
      </c>
      <c r="U47" s="5">
        <f>IF(OR(AND(U48=6,U49&lt;5),AND(U48=7,U49&lt;7),AND(U48&gt;7,U48-U49=2)),1,0)</f>
        <v>0</v>
      </c>
      <c r="V47" s="5">
        <f>IF(OR(AND(V48=6,V49&lt;5),AND(V48=7,V49&lt;7),AND(V48&gt;7,V48-V49=2)),1,0)</f>
        <v>0</v>
      </c>
      <c r="W47" s="5">
        <f>IF(OR(AND(W48=6,W49&lt;5),AND(W48=7,W49&lt;7),AND(W48&gt;7,W48-W49=2)),1,0)</f>
        <v>0</v>
      </c>
      <c r="X47" s="5">
        <f>IF(OR(AND(X48=6,X49&lt;5),AND(X48=7,X49&lt;7),AND(X48&gt;7,X48-X49=2)),1,0)</f>
        <v>0</v>
      </c>
      <c r="Y47" s="10"/>
      <c r="AK47" s="10"/>
      <c r="AW47" s="10"/>
      <c r="BI47" s="10"/>
    </row>
    <row r="48" spans="1:84" ht="15" customHeight="1" x14ac:dyDescent="0.2">
      <c r="A48" s="5"/>
      <c r="B48" s="4"/>
      <c r="H48" s="5">
        <f>IF(OR(AND(H47=6,H46&lt;5),AND(H47=7,H46&lt;7),AND(H47&gt;7,H47-H46=2)),1,0)</f>
        <v>0</v>
      </c>
      <c r="I48" s="5">
        <f>IF(OR(AND(I47=6,I46&lt;5),AND(I47=7,I46&lt;7),AND(I47&gt;7,I47-I46=2)),1,0)</f>
        <v>0</v>
      </c>
      <c r="J48" s="5">
        <f>IF(OR(AND(J47=6,J46&lt;5),AND(J47=7,J46&lt;7),AND(J47&gt;7,J47-J46=2)),1,0)</f>
        <v>0</v>
      </c>
      <c r="K48" s="5">
        <f>IF(OR(AND(K47=6,K46&lt;5),AND(K47=7,K46&lt;7),AND(K47&gt;7,K47-K46=2)),1,0)</f>
        <v>0</v>
      </c>
      <c r="L48" s="5">
        <f>IF(OR(AND(L47=6,L46&lt;5),AND(L47=7,L46&lt;7),AND(L47&gt;7,L47-L46=2)),1,0)</f>
        <v>0</v>
      </c>
      <c r="M48" s="10"/>
      <c r="N48" s="11" t="str">
        <f>IF(O48&lt;&gt;"",VLOOKUP(O48,C46:N47,12,FALSE),"")</f>
        <v/>
      </c>
      <c r="O48" s="7" t="str">
        <f>IF(AND(C46="Bye",C47="Bye"),"Bye",IF(OR(M46=$G$5,C47="Bye"),C46,IF(OR(M47=$G$5,C46="Bye"),C47,"")))</f>
        <v/>
      </c>
      <c r="P48" s="7"/>
      <c r="Q48" s="7"/>
      <c r="R48" s="7"/>
      <c r="S48" s="7"/>
      <c r="T48" s="23"/>
      <c r="U48" s="23"/>
      <c r="V48" s="23"/>
      <c r="W48" s="23"/>
      <c r="X48" s="23"/>
      <c r="Y48" s="12">
        <f>SUM(T47:X47)</f>
        <v>0</v>
      </c>
      <c r="Z48" s="5" t="str">
        <f>N48</f>
        <v/>
      </c>
      <c r="AK48" s="10"/>
      <c r="AW48" s="10"/>
      <c r="BI48" s="10"/>
      <c r="CA48" s="8"/>
      <c r="CB48" s="8"/>
      <c r="CC48" s="8"/>
      <c r="CD48" s="8"/>
      <c r="CE48" s="8"/>
      <c r="CF48" s="8"/>
    </row>
    <row r="49" spans="1:84" ht="15" customHeight="1" x14ac:dyDescent="0.2">
      <c r="A49" s="5"/>
      <c r="B49" s="4"/>
      <c r="H49" s="5">
        <f>IF(OR(AND(H50=6,H51&lt;5),AND(H50=7,H51&lt;7),AND(H50&gt;7,H50-H51=2)),1,0)</f>
        <v>0</v>
      </c>
      <c r="I49" s="5">
        <f>IF(OR(AND(I50=6,I51&lt;5),AND(I50=7,I51&lt;7),AND(I50&gt;7,I50-I51=2)),1,0)</f>
        <v>0</v>
      </c>
      <c r="J49" s="5">
        <f>IF(OR(AND(J50=6,J51&lt;5),AND(J50=7,J51&lt;7),AND(J50&gt;7,J50-J51=2)),1,0)</f>
        <v>0</v>
      </c>
      <c r="K49" s="5">
        <f>IF(OR(AND(K50=6,K51&lt;5),AND(K50=7,K51&lt;7),AND(K50&gt;7,K50-K51=2)),1,0)</f>
        <v>0</v>
      </c>
      <c r="L49" s="5">
        <f>IF(OR(AND(L50=6,L51&lt;5),AND(L50=7,L51&lt;7),AND(L50&gt;7,L50-L51=2)),1,0)</f>
        <v>0</v>
      </c>
      <c r="M49" s="10"/>
      <c r="N49" s="4" t="str">
        <f>IF(O49&lt;&gt;"",VLOOKUP(O49,C50:N51,12,FALSE),"")</f>
        <v/>
      </c>
      <c r="O49" s="2" t="str">
        <f>IF(AND(C50="Bye",C51="Bye"),"Bye",IF(OR(M50=$G$5,C51="Bye"),C50,IF(OR(M51=$G$5,C50="Bye"),C51,"")))</f>
        <v/>
      </c>
      <c r="T49" s="24"/>
      <c r="U49" s="24"/>
      <c r="V49" s="24"/>
      <c r="W49" s="24"/>
      <c r="X49" s="24"/>
      <c r="Y49" s="13">
        <f>SUM(T50:X50)</f>
        <v>0</v>
      </c>
      <c r="Z49" s="5" t="str">
        <f>N49</f>
        <v/>
      </c>
      <c r="AK49" s="10"/>
      <c r="AW49" s="10"/>
      <c r="BI49" s="10"/>
      <c r="CA49" s="8"/>
      <c r="CB49" s="8"/>
      <c r="CC49" s="8"/>
      <c r="CD49" s="8"/>
      <c r="CE49" s="8"/>
      <c r="CF49" s="8"/>
    </row>
    <row r="50" spans="1:84" ht="15" customHeight="1" x14ac:dyDescent="0.2">
      <c r="A50" s="5">
        <f>Setup!K26</f>
        <v>41</v>
      </c>
      <c r="B50" s="6" t="str">
        <f>IF(C50="Bye","","("&amp;A50&amp;")")</f>
        <v>(41)</v>
      </c>
      <c r="C50" s="7" t="str">
        <f>IF(AND(Setup!$B$2&gt;64,Setup!$B$2&lt;=128),IF(VLOOKUP(A50,Setup!$A$15:$B$142,2,FALSE)&lt;&gt;"",VLOOKUP(A50,Setup!$A$15:$B$142,2,FALSE),"Bye"),"")</f>
        <v/>
      </c>
      <c r="D50" s="7"/>
      <c r="E50" s="7"/>
      <c r="F50" s="7"/>
      <c r="G50" s="7"/>
      <c r="H50" s="23"/>
      <c r="I50" s="23"/>
      <c r="J50" s="23"/>
      <c r="K50" s="23"/>
      <c r="L50" s="23"/>
      <c r="M50" s="12">
        <f>SUM(H49:L49)</f>
        <v>0</v>
      </c>
      <c r="N50" s="5" t="str">
        <f>B50</f>
        <v>(41)</v>
      </c>
      <c r="T50" s="5">
        <f>IF(OR(AND(T49=6,T48&lt;5),AND(T49=7,T48&lt;7),AND(T49&gt;7,T49-T48=2)),1,0)</f>
        <v>0</v>
      </c>
      <c r="U50" s="5">
        <f>IF(OR(AND(U49=6,U48&lt;5),AND(U49=7,U48&lt;7),AND(U49&gt;7,U49-U48=2)),1,0)</f>
        <v>0</v>
      </c>
      <c r="V50" s="5">
        <f>IF(OR(AND(V49=6,V48&lt;5),AND(V49=7,V48&lt;7),AND(V49&gt;7,V49-V48=2)),1,0)</f>
        <v>0</v>
      </c>
      <c r="W50" s="5">
        <f>IF(OR(AND(W49=6,W48&lt;5),AND(W49=7,W48&lt;7),AND(W49&gt;7,W49-W48=2)),1,0)</f>
        <v>0</v>
      </c>
      <c r="X50" s="5">
        <f>IF(OR(AND(X49=6,X48&lt;5),AND(X49=7,X48&lt;7),AND(X49&gt;7,X49-X48=2)),1,0)</f>
        <v>0</v>
      </c>
      <c r="AK50" s="10"/>
      <c r="AW50" s="10"/>
      <c r="BI50" s="10"/>
    </row>
    <row r="51" spans="1:84" ht="15" customHeight="1" x14ac:dyDescent="0.2">
      <c r="A51" s="5">
        <f>Setup!L26</f>
        <v>88</v>
      </c>
      <c r="B51" s="6" t="str">
        <f>IF(C51="Bye","","("&amp;A51&amp;")")</f>
        <v>(88)</v>
      </c>
      <c r="C51" s="2" t="str">
        <f>IF(AND(Setup!$B$2&gt;64,Setup!$B$2&lt;=128),IF(VLOOKUP(A51,Setup!$A$15:$B$142,2,FALSE)&lt;&gt;"",VLOOKUP(A51,Setup!$A$15:$B$142,2,FALSE),"Bye"),"")</f>
        <v/>
      </c>
      <c r="H51" s="24"/>
      <c r="I51" s="24"/>
      <c r="J51" s="24"/>
      <c r="K51" s="24"/>
      <c r="L51" s="24"/>
      <c r="M51" s="13">
        <f>SUM(H52:L52)</f>
        <v>0</v>
      </c>
      <c r="N51" s="5" t="str">
        <f>B51</f>
        <v>(88)</v>
      </c>
      <c r="AK51" s="10"/>
      <c r="AR51" s="5">
        <f>IF(OR(AND(AR52=6,AR53&lt;5),AND(AR52=7,AR53&lt;7),AND(AR52&gt;7,AR52-AR53=2)),1,0)</f>
        <v>0</v>
      </c>
      <c r="AS51" s="5">
        <f>IF(OR(AND(AS52=6,AS53&lt;5),AND(AS52=7,AS53&lt;7),AND(AS52&gt;7,AS52-AS53=2)),1,0)</f>
        <v>0</v>
      </c>
      <c r="AT51" s="5">
        <f>IF(OR(AND(AT52=6,AT53&lt;5),AND(AT52=7,AT53&lt;7),AND(AT52&gt;7,AT52-AT53=2)),1,0)</f>
        <v>0</v>
      </c>
      <c r="AU51" s="5">
        <f>IF(OR(AND(AU52=6,AU53&lt;5),AND(AU52=7,AU53&lt;7),AND(AU52&gt;7,AU52-AU53=2)),1,0)</f>
        <v>0</v>
      </c>
      <c r="AV51" s="5">
        <f>IF(OR(AND(AV52=6,AV53&lt;5),AND(AV52=7,AV53&lt;7),AND(AV52&gt;7,AV52-AV53=2)),1,0)</f>
        <v>0</v>
      </c>
      <c r="AW51" s="10"/>
      <c r="BI51" s="10"/>
    </row>
    <row r="52" spans="1:84" ht="15" customHeight="1" x14ac:dyDescent="0.2">
      <c r="A52" s="5"/>
      <c r="B52" s="4"/>
      <c r="H52" s="5">
        <f>IF(OR(AND(H51=6,H50&lt;5),AND(H51=7,H50&lt;7),AND(H51&gt;7,H51-H50=2)),1,0)</f>
        <v>0</v>
      </c>
      <c r="I52" s="5">
        <f>IF(OR(AND(I51=6,I50&lt;5),AND(I51=7,I50&lt;7),AND(I51&gt;7,I51-I50=2)),1,0)</f>
        <v>0</v>
      </c>
      <c r="J52" s="5">
        <f>IF(OR(AND(J51=6,J50&lt;5),AND(J51=7,J50&lt;7),AND(J51&gt;7,J51-J50=2)),1,0)</f>
        <v>0</v>
      </c>
      <c r="K52" s="5">
        <f>IF(OR(AND(K51=6,K50&lt;5),AND(K51=7,K50&lt;7),AND(K51&gt;7,K51-K50=2)),1,0)</f>
        <v>0</v>
      </c>
      <c r="L52" s="5">
        <f>IF(OR(AND(L51=6,L50&lt;5),AND(L51=7,L50&lt;7),AND(L51&gt;7,L51-L50=2)),1,0)</f>
        <v>0</v>
      </c>
      <c r="AK52" s="10"/>
      <c r="AL52" s="11" t="str">
        <f>IF(AM52&lt;&gt;"",VLOOKUP(AM52,AA44:AL45,12,FALSE),"")</f>
        <v/>
      </c>
      <c r="AM52" s="7" t="str">
        <f>IF(AK44=$G$5,AA44,IF(AK45=$G$5,AA45,""))</f>
        <v/>
      </c>
      <c r="AN52" s="7"/>
      <c r="AO52" s="7"/>
      <c r="AP52" s="7"/>
      <c r="AQ52" s="7"/>
      <c r="AR52" s="23"/>
      <c r="AS52" s="23"/>
      <c r="AT52" s="23"/>
      <c r="AU52" s="23"/>
      <c r="AV52" s="23"/>
      <c r="AW52" s="34">
        <f>SUM(AR51:AV51)</f>
        <v>0</v>
      </c>
      <c r="AX52" s="5" t="str">
        <f>AL52</f>
        <v/>
      </c>
      <c r="BI52" s="10"/>
    </row>
    <row r="53" spans="1:84" ht="15" customHeight="1" x14ac:dyDescent="0.2">
      <c r="A53" s="5"/>
      <c r="B53" s="4"/>
      <c r="H53" s="5">
        <f>IF(OR(AND(H54=6,H55&lt;5),AND(H54=7,H55&lt;7),AND(H54&gt;7,H54-H55=2)),1,0)</f>
        <v>0</v>
      </c>
      <c r="I53" s="5">
        <f>IF(OR(AND(I54=6,I55&lt;5),AND(I54=7,I55&lt;7),AND(I54&gt;7,I54-I55=2)),1,0)</f>
        <v>0</v>
      </c>
      <c r="J53" s="5">
        <f>IF(OR(AND(J54=6,J55&lt;5),AND(J54=7,J55&lt;7),AND(J54&gt;7,J54-J55=2)),1,0)</f>
        <v>0</v>
      </c>
      <c r="K53" s="5">
        <f>IF(OR(AND(K54=6,K55&lt;5),AND(K54=7,K55&lt;7),AND(K54&gt;7,K54-K55=2)),1,0)</f>
        <v>0</v>
      </c>
      <c r="L53" s="5">
        <f>IF(OR(AND(L54=6,L55&lt;5),AND(L54=7,L55&lt;7),AND(L54&gt;7,L54-L55=2)),1,0)</f>
        <v>0</v>
      </c>
      <c r="M53" s="5"/>
      <c r="AK53" s="10"/>
      <c r="AL53" s="4" t="str">
        <f>IF(AM53&lt;&gt;"",VLOOKUP(AM53,AA60:AL61,12,FALSE),"")</f>
        <v/>
      </c>
      <c r="AM53" s="2" t="str">
        <f>IF(AK60=$G$5,AA60,IF(AK61=$G$5,AA61,""))</f>
        <v/>
      </c>
      <c r="AR53" s="24"/>
      <c r="AS53" s="24"/>
      <c r="AT53" s="24"/>
      <c r="AU53" s="24"/>
      <c r="AV53" s="24"/>
      <c r="AW53" s="5">
        <f>SUM(AR54:AV54)</f>
        <v>0</v>
      </c>
      <c r="AX53" s="5" t="str">
        <f>AL53</f>
        <v/>
      </c>
      <c r="BI53" s="10"/>
    </row>
    <row r="54" spans="1:84" ht="15" customHeight="1" x14ac:dyDescent="0.2">
      <c r="A54" s="5">
        <f>Setup!K27</f>
        <v>25</v>
      </c>
      <c r="B54" s="6" t="str">
        <f>IF(C54="Bye","","("&amp;A54&amp;")")</f>
        <v>(25)</v>
      </c>
      <c r="C54" s="7" t="str">
        <f>IF(AND(Setup!$B$2&gt;64,Setup!$B$2&lt;=128),IF(VLOOKUP(A54,Setup!$A$15:$B$142,2,FALSE)&lt;&gt;"",VLOOKUP(A54,Setup!$A$15:$B$142,2,FALSE),"Bye"),"")</f>
        <v/>
      </c>
      <c r="D54" s="7"/>
      <c r="E54" s="7"/>
      <c r="F54" s="7"/>
      <c r="G54" s="7"/>
      <c r="H54" s="23"/>
      <c r="I54" s="23"/>
      <c r="J54" s="23"/>
      <c r="K54" s="23"/>
      <c r="L54" s="23"/>
      <c r="M54" s="5">
        <f>SUM(H53:L53)</f>
        <v>0</v>
      </c>
      <c r="N54" s="5" t="str">
        <f>B54</f>
        <v>(25)</v>
      </c>
      <c r="AK54" s="10"/>
      <c r="AR54" s="5">
        <f>IF(OR(AND(AR53=6,AR52&lt;5),AND(AR53=7,AR52&lt;7),AND(AR53&gt;7,AR53-AR52=2)),1,0)</f>
        <v>0</v>
      </c>
      <c r="AS54" s="5">
        <f>IF(OR(AND(AS53=6,AS52&lt;5),AND(AS53=7,AS52&lt;7),AND(AS53&gt;7,AS53-AS52=2)),1,0)</f>
        <v>0</v>
      </c>
      <c r="AT54" s="5">
        <f>IF(OR(AND(AT53=6,AT52&lt;5),AND(AT53=7,AT52&lt;7),AND(AT53&gt;7,AT53-AT52=2)),1,0)</f>
        <v>0</v>
      </c>
      <c r="AU54" s="5">
        <f>IF(OR(AND(AU53=6,AU52&lt;5),AND(AU53=7,AU52&lt;7),AND(AU53&gt;7,AU53-AU52=2)),1,0)</f>
        <v>0</v>
      </c>
      <c r="AV54" s="5">
        <f>IF(OR(AND(AV53=6,AV52&lt;5),AND(AV53=7,AV52&lt;7),AND(AV53&gt;7,AV53-AV52=2)),1,0)</f>
        <v>0</v>
      </c>
      <c r="BI54" s="10"/>
    </row>
    <row r="55" spans="1:84" ht="15" customHeight="1" x14ac:dyDescent="0.2">
      <c r="A55" s="5">
        <f>Setup!L27</f>
        <v>104</v>
      </c>
      <c r="B55" s="6" t="str">
        <f>IF(C55="Bye","","("&amp;A55&amp;")")</f>
        <v>(104)</v>
      </c>
      <c r="C55" s="2" t="str">
        <f>IF(AND(Setup!$B$2&gt;64,Setup!$B$2&lt;=128),IF(VLOOKUP(A55,Setup!$A$15:$B$142,2,FALSE)&lt;&gt;"",VLOOKUP(A55,Setup!$A$15:$B$142,2,FALSE),"Bye"),"")</f>
        <v/>
      </c>
      <c r="H55" s="24"/>
      <c r="I55" s="24"/>
      <c r="J55" s="24"/>
      <c r="K55" s="24"/>
      <c r="L55" s="24"/>
      <c r="M55" s="9">
        <f>SUM(H56:L56)</f>
        <v>0</v>
      </c>
      <c r="N55" s="5" t="str">
        <f>B55</f>
        <v>(104)</v>
      </c>
      <c r="T55" s="5">
        <f>IF(OR(AND(T56=6,T57&lt;5),AND(T56=7,T57&lt;7),AND(T56&gt;7,T56-T57=2)),1,0)</f>
        <v>0</v>
      </c>
      <c r="U55" s="5">
        <f>IF(OR(AND(U56=6,U57&lt;5),AND(U56=7,U57&lt;7),AND(U56&gt;7,U56-U57=2)),1,0)</f>
        <v>0</v>
      </c>
      <c r="V55" s="5">
        <f>IF(OR(AND(V56=6,V57&lt;5),AND(V56=7,V57&lt;7),AND(V56&gt;7,V56-V57=2)),1,0)</f>
        <v>0</v>
      </c>
      <c r="W55" s="5">
        <f>IF(OR(AND(W56=6,W57&lt;5),AND(W56=7,W57&lt;7),AND(W56&gt;7,W56-W57=2)),1,0)</f>
        <v>0</v>
      </c>
      <c r="X55" s="5">
        <f>IF(OR(AND(X56=6,X57&lt;5),AND(X56=7,X57&lt;7),AND(X56&gt;7,X56-X57=2)),1,0)</f>
        <v>0</v>
      </c>
      <c r="Y55" s="5"/>
      <c r="Z55" s="5"/>
      <c r="AK55" s="10"/>
      <c r="BI55" s="10"/>
    </row>
    <row r="56" spans="1:84" ht="15" customHeight="1" x14ac:dyDescent="0.2">
      <c r="A56" s="5"/>
      <c r="B56" s="4"/>
      <c r="H56" s="5">
        <f>IF(OR(AND(H55=6,H54&lt;5),AND(H55=7,H54&lt;7),AND(H55&gt;7,H55-H54=2)),1,0)</f>
        <v>0</v>
      </c>
      <c r="I56" s="5">
        <f>IF(OR(AND(I55=6,I54&lt;5),AND(I55=7,I54&lt;7),AND(I55&gt;7,I55-I54=2)),1,0)</f>
        <v>0</v>
      </c>
      <c r="J56" s="5">
        <f>IF(OR(AND(J55=6,J54&lt;5),AND(J55=7,J54&lt;7),AND(J55&gt;7,J55-J54=2)),1,0)</f>
        <v>0</v>
      </c>
      <c r="K56" s="5">
        <f>IF(OR(AND(K55=6,K54&lt;5),AND(K55=7,K54&lt;7),AND(K55&gt;7,K55-K54=2)),1,0)</f>
        <v>0</v>
      </c>
      <c r="L56" s="5">
        <f>IF(OR(AND(L55=6,L54&lt;5),AND(L55=7,L54&lt;7),AND(L55&gt;7,L55-L54=2)),1,0)</f>
        <v>0</v>
      </c>
      <c r="M56" s="10"/>
      <c r="N56" s="11" t="str">
        <f>IF(O56&lt;&gt;"",VLOOKUP(O56,C54:N55,12,FALSE),"")</f>
        <v/>
      </c>
      <c r="O56" s="7" t="str">
        <f>IF(AND(C54="Bye",C55="Bye"),"Bye",IF(OR(M54=$G$5,C55="Bye"),C54,IF(OR(M55=$G$5,C54="Bye"),C55,"")))</f>
        <v/>
      </c>
      <c r="P56" s="7"/>
      <c r="Q56" s="7"/>
      <c r="R56" s="7"/>
      <c r="S56" s="7"/>
      <c r="T56" s="23"/>
      <c r="U56" s="23"/>
      <c r="V56" s="23"/>
      <c r="W56" s="23"/>
      <c r="X56" s="23"/>
      <c r="Y56" s="5">
        <f>SUM(T55:X55)</f>
        <v>0</v>
      </c>
      <c r="Z56" s="5" t="str">
        <f>N56</f>
        <v/>
      </c>
      <c r="AK56" s="10"/>
      <c r="BI56" s="10"/>
    </row>
    <row r="57" spans="1:84" ht="15" customHeight="1" x14ac:dyDescent="0.2">
      <c r="A57" s="5"/>
      <c r="B57" s="4"/>
      <c r="H57" s="5">
        <f>IF(OR(AND(H58=6,H59&lt;5),AND(H58=7,H59&lt;7),AND(H58&gt;7,H58-H59=2)),1,0)</f>
        <v>0</v>
      </c>
      <c r="I57" s="5">
        <f>IF(OR(AND(I58=6,I59&lt;5),AND(I58=7,I59&lt;7),AND(I58&gt;7,I58-I59=2)),1,0)</f>
        <v>0</v>
      </c>
      <c r="J57" s="5">
        <f>IF(OR(AND(J58=6,J59&lt;5),AND(J58=7,J59&lt;7),AND(J58&gt;7,J58-J59=2)),1,0)</f>
        <v>0</v>
      </c>
      <c r="K57" s="5">
        <f>IF(OR(AND(K58=6,K59&lt;5),AND(K58=7,K59&lt;7),AND(K58&gt;7,K58-K59=2)),1,0)</f>
        <v>0</v>
      </c>
      <c r="L57" s="5">
        <f>IF(OR(AND(L58=6,L59&lt;5),AND(L58=7,L59&lt;7),AND(L58&gt;7,L58-L59=2)),1,0)</f>
        <v>0</v>
      </c>
      <c r="M57" s="10"/>
      <c r="N57" s="4" t="str">
        <f>IF(O57&lt;&gt;"",VLOOKUP(O57,C58:N59,12,FALSE),"")</f>
        <v/>
      </c>
      <c r="O57" s="2" t="str">
        <f>IF(AND(C58="Bye",C59="Bye"),"Bye",IF(OR(M58=$G$5,C59="Bye"),C58,IF(OR(M59=$G$5,C58="Bye"),C59,"")))</f>
        <v/>
      </c>
      <c r="T57" s="24"/>
      <c r="U57" s="24"/>
      <c r="V57" s="24"/>
      <c r="W57" s="24"/>
      <c r="X57" s="24"/>
      <c r="Y57" s="9">
        <f>SUM(T58:X58)</f>
        <v>0</v>
      </c>
      <c r="Z57" s="5" t="str">
        <f>N57</f>
        <v/>
      </c>
      <c r="AK57" s="10"/>
      <c r="BI57" s="10"/>
    </row>
    <row r="58" spans="1:84" ht="15" customHeight="1" x14ac:dyDescent="0.2">
      <c r="A58" s="5">
        <f>Setup!K28</f>
        <v>40</v>
      </c>
      <c r="B58" s="6" t="str">
        <f>IF(C58="Bye","","("&amp;A58&amp;")")</f>
        <v>(40)</v>
      </c>
      <c r="C58" s="7" t="str">
        <f>IF(AND(Setup!$B$2&gt;64,Setup!$B$2&lt;=128),IF(VLOOKUP(A58,Setup!$A$15:$B$142,2,FALSE)&lt;&gt;"",VLOOKUP(A58,Setup!$A$15:$B$142,2,FALSE),"Bye"),"")</f>
        <v/>
      </c>
      <c r="D58" s="7"/>
      <c r="E58" s="7"/>
      <c r="F58" s="7"/>
      <c r="G58" s="7"/>
      <c r="H58" s="23"/>
      <c r="I58" s="23"/>
      <c r="J58" s="23"/>
      <c r="K58" s="23"/>
      <c r="L58" s="23"/>
      <c r="M58" s="12">
        <f>SUM(H57:L57)</f>
        <v>0</v>
      </c>
      <c r="N58" s="5" t="str">
        <f>B58</f>
        <v>(40)</v>
      </c>
      <c r="T58" s="5">
        <f>IF(OR(AND(T57=6,T56&lt;5),AND(T57=7,T56&lt;7),AND(T57&gt;7,T57-T56=2)),1,0)</f>
        <v>0</v>
      </c>
      <c r="U58" s="5">
        <f>IF(OR(AND(U57=6,U56&lt;5),AND(U57=7,U56&lt;7),AND(U57&gt;7,U57-U56=2)),1,0)</f>
        <v>0</v>
      </c>
      <c r="V58" s="5">
        <f>IF(OR(AND(V57=6,V56&lt;5),AND(V57=7,V56&lt;7),AND(V57&gt;7,V57-V56=2)),1,0)</f>
        <v>0</v>
      </c>
      <c r="W58" s="5">
        <f>IF(OR(AND(W57=6,W56&lt;5),AND(W57=7,W56&lt;7),AND(W57&gt;7,W57-W56=2)),1,0)</f>
        <v>0</v>
      </c>
      <c r="X58" s="5">
        <f>IF(OR(AND(X57=6,X56&lt;5),AND(X57=7,X56&lt;7),AND(X57&gt;7,X57-X56=2)),1,0)</f>
        <v>0</v>
      </c>
      <c r="Y58" s="35"/>
      <c r="AK58" s="10"/>
      <c r="BI58" s="10"/>
    </row>
    <row r="59" spans="1:84" ht="15" customHeight="1" x14ac:dyDescent="0.2">
      <c r="A59" s="5">
        <f>Setup!L28</f>
        <v>89</v>
      </c>
      <c r="B59" s="6" t="str">
        <f>IF(C59="Bye","","("&amp;A59&amp;")")</f>
        <v>(89)</v>
      </c>
      <c r="C59" s="2" t="str">
        <f>IF(AND(Setup!$B$2&gt;64,Setup!$B$2&lt;=128),IF(VLOOKUP(A59,Setup!$A$15:$B$142,2,FALSE)&lt;&gt;"",VLOOKUP(A59,Setup!$A$15:$B$142,2,FALSE),"Bye"),"")</f>
        <v/>
      </c>
      <c r="H59" s="24"/>
      <c r="I59" s="24"/>
      <c r="J59" s="24"/>
      <c r="K59" s="24"/>
      <c r="L59" s="24"/>
      <c r="M59" s="13">
        <f>SUM(H60:L60)</f>
        <v>0</v>
      </c>
      <c r="N59" s="5" t="str">
        <f>B59</f>
        <v>(89)</v>
      </c>
      <c r="Y59" s="10"/>
      <c r="AF59" s="5">
        <f>IF(OR(AND(AF60=6,AF61&lt;5),AND(AF60=7,AF61&lt;7),AND(AF60&gt;7,AF60-AF61=2)),1,0)</f>
        <v>0</v>
      </c>
      <c r="AG59" s="5">
        <f>IF(OR(AND(AG60=6,AG61&lt;5),AND(AG60=7,AG61&lt;7),AND(AG60&gt;7,AG60-AG61=2)),1,0)</f>
        <v>0</v>
      </c>
      <c r="AH59" s="5">
        <f>IF(OR(AND(AH60=6,AH61&lt;5),AND(AH60=7,AH61&lt;7),AND(AH60&gt;7,AH60-AH61=2)),1,0)</f>
        <v>0</v>
      </c>
      <c r="AI59" s="5">
        <f>IF(OR(AND(AI60=6,AI61&lt;5),AND(AI60=7,AI61&lt;7),AND(AI60&gt;7,AI60-AI61=2)),1,0)</f>
        <v>0</v>
      </c>
      <c r="AJ59" s="5">
        <f>IF(OR(AND(AJ60=6,AJ61&lt;5),AND(AJ60=7,AJ61&lt;7),AND(AJ60&gt;7,AJ60-AJ61=2)),1,0)</f>
        <v>0</v>
      </c>
      <c r="AK59" s="10"/>
      <c r="BI59" s="10"/>
    </row>
    <row r="60" spans="1:84" ht="15" customHeight="1" x14ac:dyDescent="0.2">
      <c r="A60" s="5"/>
      <c r="B60" s="4"/>
      <c r="H60" s="5">
        <f>IF(OR(AND(H59=6,H58&lt;5),AND(H59=7,H58&lt;7),AND(H59&gt;7,H59-H58=2)),1,0)</f>
        <v>0</v>
      </c>
      <c r="I60" s="5">
        <f>IF(OR(AND(I59=6,I58&lt;5),AND(I59=7,I58&lt;7),AND(I59&gt;7,I59-I58=2)),1,0)</f>
        <v>0</v>
      </c>
      <c r="J60" s="5">
        <f>IF(OR(AND(J59=6,J58&lt;5),AND(J59=7,J58&lt;7),AND(J59&gt;7,J59-J58=2)),1,0)</f>
        <v>0</v>
      </c>
      <c r="K60" s="5">
        <f>IF(OR(AND(K59=6,K58&lt;5),AND(K59=7,K58&lt;7),AND(K59&gt;7,K59-K58=2)),1,0)</f>
        <v>0</v>
      </c>
      <c r="L60" s="5">
        <f>IF(OR(AND(L59=6,L58&lt;5),AND(L59=7,L58&lt;7),AND(L59&gt;7,L59-L58=2)),1,0)</f>
        <v>0</v>
      </c>
      <c r="M60" s="5"/>
      <c r="N60" s="5"/>
      <c r="Y60" s="10"/>
      <c r="Z60" s="11" t="str">
        <f>IF(AA60&lt;&gt;"",VLOOKUP(AA60,O56:Z57,12,FALSE),"")</f>
        <v/>
      </c>
      <c r="AA60" s="7" t="str">
        <f>IF(AND(O56="Bye",O57="Bye"),"Bye",IF(OR(Y56=$G$5,O57="Bye"),O56,IF(OR(Y57=$G$5,O56="Bye"),O57,"")))</f>
        <v/>
      </c>
      <c r="AB60" s="7"/>
      <c r="AC60" s="7"/>
      <c r="AD60" s="7"/>
      <c r="AE60" s="7"/>
      <c r="AF60" s="23"/>
      <c r="AG60" s="23"/>
      <c r="AH60" s="23"/>
      <c r="AI60" s="23"/>
      <c r="AJ60" s="23"/>
      <c r="AK60" s="12">
        <f>SUM(AF59:AJ59)</f>
        <v>0</v>
      </c>
      <c r="AL60" s="5" t="str">
        <f>Z60</f>
        <v/>
      </c>
      <c r="BI60" s="10"/>
    </row>
    <row r="61" spans="1:84" ht="15" customHeight="1" x14ac:dyDescent="0.2">
      <c r="A61" s="5"/>
      <c r="B61" s="4"/>
      <c r="H61" s="5">
        <f>IF(OR(AND(H62=6,H63&lt;5),AND(H62=7,H63&lt;7),AND(H62&gt;7,H62-H63=2)),1,0)</f>
        <v>0</v>
      </c>
      <c r="I61" s="5">
        <f>IF(OR(AND(I62=6,I63&lt;5),AND(I62=7,I63&lt;7),AND(I62&gt;7,I62-I63=2)),1,0)</f>
        <v>0</v>
      </c>
      <c r="J61" s="5">
        <f>IF(OR(AND(J62=6,J63&lt;5),AND(J62=7,J63&lt;7),AND(J62&gt;7,J62-J63=2)),1,0)</f>
        <v>0</v>
      </c>
      <c r="K61" s="5">
        <f>IF(OR(AND(K62=6,K63&lt;5),AND(K62=7,K63&lt;7),AND(K62&gt;7,K62-K63=2)),1,0)</f>
        <v>0</v>
      </c>
      <c r="L61" s="5">
        <f>IF(OR(AND(L62=6,L63&lt;5),AND(L62=7,L63&lt;7),AND(L62&gt;7,L62-L63=2)),1,0)</f>
        <v>0</v>
      </c>
      <c r="Y61" s="10"/>
      <c r="Z61" s="4" t="str">
        <f>IF(AA61&lt;&gt;"",VLOOKUP(AA61,O64:Z65,12,FALSE),"")</f>
        <v/>
      </c>
      <c r="AA61" s="2" t="str">
        <f>IF(AND(O64="Bye",O65="Bye"),"Bye",IF(OR(O65="Bye",Y64=$G$5),O64,IF(OR(Y65=$G$5,O64="Bye"),O65,"")))</f>
        <v/>
      </c>
      <c r="AF61" s="24"/>
      <c r="AG61" s="24"/>
      <c r="AH61" s="24"/>
      <c r="AI61" s="24"/>
      <c r="AJ61" s="24"/>
      <c r="AK61" s="13">
        <f>SUM(AF62:AJ62)</f>
        <v>0</v>
      </c>
      <c r="AL61" s="5" t="str">
        <f>Z61</f>
        <v/>
      </c>
      <c r="BI61" s="10"/>
    </row>
    <row r="62" spans="1:84" ht="15" customHeight="1" x14ac:dyDescent="0.2">
      <c r="A62" s="5">
        <f>Setup!K29</f>
        <v>8</v>
      </c>
      <c r="B62" s="6" t="str">
        <f>IF(C62="Bye","","("&amp;A62&amp;")")</f>
        <v>(8)</v>
      </c>
      <c r="C62" s="7" t="str">
        <f>IF(AND(Setup!$B$2&gt;64,Setup!$B$2&lt;=128),IF(VLOOKUP(A62,Setup!$A$15:$B$142,2,FALSE)&lt;&gt;"",VLOOKUP(A62,Setup!$A$15:$B$142,2,FALSE),"Bye"),"")</f>
        <v/>
      </c>
      <c r="D62" s="7"/>
      <c r="E62" s="7"/>
      <c r="F62" s="7"/>
      <c r="G62" s="7"/>
      <c r="H62" s="23"/>
      <c r="I62" s="23"/>
      <c r="J62" s="23"/>
      <c r="K62" s="23"/>
      <c r="L62" s="23"/>
      <c r="M62" s="5">
        <f>SUM(H61:L61)</f>
        <v>0</v>
      </c>
      <c r="N62" s="5" t="str">
        <f>B62</f>
        <v>(8)</v>
      </c>
      <c r="Y62" s="10"/>
      <c r="AF62" s="5">
        <f>IF(OR(AND(AF61=6,AF60&lt;5),AND(AF61=7,AF60&lt;7),AND(AF61&gt;7,AF61-AF60=2)),1,0)</f>
        <v>0</v>
      </c>
      <c r="AG62" s="5">
        <f>IF(OR(AND(AG61=6,AG60&lt;5),AND(AG61=7,AG60&lt;7),AND(AG61&gt;7,AG61-AG60=2)),1,0)</f>
        <v>0</v>
      </c>
      <c r="AH62" s="5">
        <f>IF(OR(AND(AH61=6,AH60&lt;5),AND(AH61=7,AH60&lt;7),AND(AH61&gt;7,AH61-AH60=2)),1,0)</f>
        <v>0</v>
      </c>
      <c r="AI62" s="5">
        <f>IF(OR(AND(AI61=6,AI60&lt;5),AND(AI61=7,AI60&lt;7),AND(AI61&gt;7,AI61-AI60=2)),1,0)</f>
        <v>0</v>
      </c>
      <c r="AJ62" s="5">
        <f>IF(OR(AND(AJ61=6,AJ60&lt;5),AND(AJ61=7,AJ60&lt;7),AND(AJ61&gt;7,AJ61-AJ60=2)),1,0)</f>
        <v>0</v>
      </c>
      <c r="BI62" s="10"/>
    </row>
    <row r="63" spans="1:84" ht="15" customHeight="1" x14ac:dyDescent="0.2">
      <c r="A63" s="5">
        <f>Setup!L29</f>
        <v>121</v>
      </c>
      <c r="B63" s="6" t="str">
        <f>IF(C63="Bye","","("&amp;A63&amp;")")</f>
        <v>(121)</v>
      </c>
      <c r="C63" s="2" t="str">
        <f>IF(AND(Setup!$B$2&gt;64,Setup!$B$2&lt;=128),IF(VLOOKUP(A63,Setup!$A$15:$B$142,2,FALSE)&lt;&gt;"",VLOOKUP(A63,Setup!$A$15:$B$142,2,FALSE),"Bye"),"")</f>
        <v/>
      </c>
      <c r="H63" s="24"/>
      <c r="I63" s="24"/>
      <c r="J63" s="24"/>
      <c r="K63" s="24"/>
      <c r="L63" s="24"/>
      <c r="M63" s="9">
        <f>SUM(H64:L64)</f>
        <v>0</v>
      </c>
      <c r="N63" s="5" t="str">
        <f>B63</f>
        <v>(121)</v>
      </c>
      <c r="T63" s="5">
        <f>IF(OR(AND(T64=6,T65&lt;5),AND(T64=7,T65&lt;7),AND(T64&gt;7,T64-T65=2)),1,0)</f>
        <v>0</v>
      </c>
      <c r="U63" s="5">
        <f>IF(OR(AND(U64=6,U65&lt;5),AND(U64=7,U65&lt;7),AND(U64&gt;7,U64-U65=2)),1,0)</f>
        <v>0</v>
      </c>
      <c r="V63" s="5">
        <f>IF(OR(AND(V64=6,V65&lt;5),AND(V64=7,V65&lt;7),AND(V64&gt;7,V64-V65=2)),1,0)</f>
        <v>0</v>
      </c>
      <c r="W63" s="5">
        <f>IF(OR(AND(W64=6,W65&lt;5),AND(W64=7,W65&lt;7),AND(W64&gt;7,W64-W65=2)),1,0)</f>
        <v>0</v>
      </c>
      <c r="X63" s="5">
        <f>IF(OR(AND(X64=6,X65&lt;5),AND(X64=7,X65&lt;7),AND(X64&gt;7,X64-X65=2)),1,0)</f>
        <v>0</v>
      </c>
      <c r="Y63" s="10"/>
      <c r="BI63" s="10"/>
    </row>
    <row r="64" spans="1:84" ht="15" customHeight="1" x14ac:dyDescent="0.2">
      <c r="A64" s="5"/>
      <c r="B64" s="4"/>
      <c r="H64" s="5">
        <f>IF(OR(AND(H63=6,H62&lt;5),AND(H63=7,H62&lt;7),AND(H63&gt;7,H63-H62=2)),1,0)</f>
        <v>0</v>
      </c>
      <c r="I64" s="5">
        <f>IF(OR(AND(I63=6,I62&lt;5),AND(I63=7,I62&lt;7),AND(I63&gt;7,I63-I62=2)),1,0)</f>
        <v>0</v>
      </c>
      <c r="J64" s="5">
        <f>IF(OR(AND(J63=6,J62&lt;5),AND(J63=7,J62&lt;7),AND(J63&gt;7,J63-J62=2)),1,0)</f>
        <v>0</v>
      </c>
      <c r="K64" s="5">
        <f>IF(OR(AND(K63=6,K62&lt;5),AND(K63=7,K62&lt;7),AND(K63&gt;7,K63-K62=2)),1,0)</f>
        <v>0</v>
      </c>
      <c r="L64" s="5">
        <f>IF(OR(AND(L63=6,L62&lt;5),AND(L63=7,L62&lt;7),AND(L63&gt;7,L63-L62=2)),1,0)</f>
        <v>0</v>
      </c>
      <c r="M64" s="10"/>
      <c r="N64" s="11" t="str">
        <f>IF(O64&lt;&gt;"",VLOOKUP(O64,C62:N63,12,FALSE),"")</f>
        <v/>
      </c>
      <c r="O64" s="7" t="str">
        <f>IF(AND(C62="Bye",C63="Bye"),"Bye",IF(OR(M62=$G$5,C63="Bye"),C62,IF(OR(M63=$G$5,C62="Bye"),C63,"")))</f>
        <v/>
      </c>
      <c r="P64" s="7"/>
      <c r="Q64" s="7"/>
      <c r="R64" s="7"/>
      <c r="S64" s="7"/>
      <c r="T64" s="23"/>
      <c r="U64" s="23"/>
      <c r="V64" s="23"/>
      <c r="W64" s="23"/>
      <c r="X64" s="23"/>
      <c r="Y64" s="12">
        <f>SUM(T63:X63)</f>
        <v>0</v>
      </c>
      <c r="Z64" s="5" t="str">
        <f>N64</f>
        <v/>
      </c>
      <c r="BI64" s="10"/>
    </row>
    <row r="65" spans="1:74" ht="15" customHeight="1" x14ac:dyDescent="0.2">
      <c r="A65" s="5"/>
      <c r="B65" s="4"/>
      <c r="H65" s="5">
        <f>IF(OR(AND(H66=6,H67&lt;5),AND(H66=7,H67&lt;7),AND(H66&gt;7,H66-H67=2)),1,0)</f>
        <v>0</v>
      </c>
      <c r="I65" s="5">
        <f>IF(OR(AND(I66=6,I67&lt;5),AND(I66=7,I67&lt;7),AND(I66&gt;7,I66-I67=2)),1,0)</f>
        <v>0</v>
      </c>
      <c r="J65" s="5">
        <f>IF(OR(AND(J66=6,J67&lt;5),AND(J66=7,J67&lt;7),AND(J66&gt;7,J66-J67=2)),1,0)</f>
        <v>0</v>
      </c>
      <c r="K65" s="5">
        <f>IF(OR(AND(K66=6,K67&lt;5),AND(K66=7,K67&lt;7),AND(K66&gt;7,K66-K67=2)),1,0)</f>
        <v>0</v>
      </c>
      <c r="L65" s="5">
        <f>IF(OR(AND(L66=6,L67&lt;5),AND(L66=7,L67&lt;7),AND(L66&gt;7,L66-L67=2)),1,0)</f>
        <v>0</v>
      </c>
      <c r="M65" s="10"/>
      <c r="N65" s="4" t="str">
        <f>IF(O65&lt;&gt;"",VLOOKUP(O65,C66:N67,12,FALSE),"")</f>
        <v/>
      </c>
      <c r="O65" s="2" t="str">
        <f>IF(AND(C66="Bye",C67="Bye"),"Bye",IF(OR(M66=$G$5,C67="Bye"),C66,IF(OR(M67=$G$5,C66="Bye"),C67,"")))</f>
        <v/>
      </c>
      <c r="T65" s="24"/>
      <c r="U65" s="24"/>
      <c r="V65" s="24"/>
      <c r="W65" s="24"/>
      <c r="X65" s="24"/>
      <c r="Y65" s="13">
        <f>SUM(T66:X66)</f>
        <v>0</v>
      </c>
      <c r="Z65" s="5" t="str">
        <f>N65</f>
        <v/>
      </c>
      <c r="AM65" s="116"/>
      <c r="AN65" s="116"/>
      <c r="AO65" s="116"/>
      <c r="AP65" s="116"/>
      <c r="AQ65" s="116"/>
      <c r="AR65" s="116"/>
      <c r="AS65" s="116"/>
      <c r="AT65" s="116"/>
      <c r="AU65" s="116"/>
      <c r="AV65" s="3"/>
      <c r="BI65" s="10"/>
    </row>
    <row r="66" spans="1:74" ht="15" customHeight="1" x14ac:dyDescent="0.2">
      <c r="A66" s="5">
        <f>Setup!K30</f>
        <v>57</v>
      </c>
      <c r="B66" s="6" t="str">
        <f>IF(C66="Bye","","("&amp;A66&amp;")")</f>
        <v>(57)</v>
      </c>
      <c r="C66" s="7" t="str">
        <f>IF(AND(Setup!$B$2&gt;64,Setup!$B$2&lt;=128),IF(VLOOKUP(A66,Setup!$A$15:$B$142,2,FALSE)&lt;&gt;"",VLOOKUP(A66,Setup!$A$15:$B$142,2,FALSE),"Bye"),"")</f>
        <v/>
      </c>
      <c r="D66" s="7"/>
      <c r="E66" s="7"/>
      <c r="F66" s="7"/>
      <c r="G66" s="7"/>
      <c r="H66" s="23"/>
      <c r="I66" s="23"/>
      <c r="J66" s="23"/>
      <c r="K66" s="23"/>
      <c r="L66" s="23"/>
      <c r="M66" s="12">
        <f>SUM(H65:L65)</f>
        <v>0</v>
      </c>
      <c r="N66" s="5" t="str">
        <f>B66</f>
        <v>(57)</v>
      </c>
      <c r="T66" s="5">
        <f>IF(OR(AND(T65=6,T64&lt;5),AND(T65=7,T64&lt;7),AND(T65&gt;7,T65-T64=2)),1,0)</f>
        <v>0</v>
      </c>
      <c r="U66" s="5">
        <f>IF(OR(AND(U65=6,U64&lt;5),AND(U65=7,U64&lt;7),AND(U65&gt;7,U65-U64=2)),1,0)</f>
        <v>0</v>
      </c>
      <c r="V66" s="5">
        <f>IF(OR(AND(V65=6,V64&lt;5),AND(V65=7,V64&lt;7),AND(V65&gt;7,V65-V64=2)),1,0)</f>
        <v>0</v>
      </c>
      <c r="W66" s="5">
        <f>IF(OR(AND(W65=6,W64&lt;5),AND(W65=7,W64&lt;7),AND(W65&gt;7,W65-W64=2)),1,0)</f>
        <v>0</v>
      </c>
      <c r="X66" s="5">
        <f>IF(OR(AND(X65=6,X64&lt;5),AND(X65=7,X64&lt;7),AND(X65&gt;7,X65-X64=2)),1,0)</f>
        <v>0</v>
      </c>
      <c r="AQ66" s="8"/>
      <c r="AR66" s="8"/>
      <c r="AS66" s="8"/>
      <c r="AT66" s="8"/>
      <c r="AU66" s="8"/>
      <c r="AV66" s="8"/>
      <c r="BI66" s="10"/>
    </row>
    <row r="67" spans="1:74" ht="15" customHeight="1" x14ac:dyDescent="0.2">
      <c r="A67" s="5">
        <f>Setup!L30</f>
        <v>72</v>
      </c>
      <c r="B67" s="6" t="str">
        <f>IF(C67="Bye","","("&amp;A67&amp;")")</f>
        <v>(72)</v>
      </c>
      <c r="C67" s="2" t="str">
        <f>IF(AND(Setup!$B$2&gt;64,Setup!$B$2&lt;=128),IF(VLOOKUP(A67,Setup!$A$15:$B$142,2,FALSE)&lt;&gt;"",VLOOKUP(A67,Setup!$A$15:$B$142,2,FALSE),"Bye"),"")</f>
        <v/>
      </c>
      <c r="H67" s="24"/>
      <c r="I67" s="24"/>
      <c r="J67" s="24"/>
      <c r="K67" s="24"/>
      <c r="L67" s="24"/>
      <c r="M67" s="13">
        <f>SUM(H68:L68)</f>
        <v>0</v>
      </c>
      <c r="N67" s="5" t="str">
        <f>B67</f>
        <v>(72)</v>
      </c>
      <c r="AN67" s="116"/>
      <c r="AO67" s="116"/>
      <c r="AP67" s="116"/>
      <c r="AQ67" s="116"/>
      <c r="AR67" s="116"/>
      <c r="AS67" s="116"/>
      <c r="AT67" s="116"/>
      <c r="AU67" s="3"/>
      <c r="BI67" s="10"/>
      <c r="BJ67" s="5"/>
      <c r="BK67" s="5"/>
      <c r="BL67" s="5"/>
      <c r="BM67" s="5"/>
      <c r="BN67" s="5"/>
      <c r="BO67" s="5"/>
      <c r="BP67" s="5">
        <f>IF(OR(AND(BP68=6,BP69&lt;5),AND(BP68=7,BP69&lt;7),AND(BP68&gt;7,BP68-BP69=2)),1,0)</f>
        <v>0</v>
      </c>
      <c r="BQ67" s="5">
        <f>IF(OR(AND(BQ68=6,BQ69&lt;5),AND(BQ68=7,BQ69&lt;7),AND(BQ68&gt;7,BQ68-BQ69=2)),1,0)</f>
        <v>0</v>
      </c>
      <c r="BR67" s="5">
        <f>IF(OR(AND(BR68=6,BR69&lt;5),AND(BR68=7,BR69&lt;7),AND(BR68&gt;7,BR68-BR69=2)),1,0)</f>
        <v>0</v>
      </c>
      <c r="BS67" s="5">
        <f>IF(OR(AND(BS68=6,BS69&lt;5),AND(BS68=7,BS69&lt;7),AND(BS68&gt;7,BS68-BS69=2)),1,0)</f>
        <v>0</v>
      </c>
      <c r="BT67" s="5">
        <f>IF(OR(AND(BT68=6,BT69&lt;5),AND(BT68=7,BT69&lt;7),AND(BT68&gt;7,BT68-BT69=2)),1,0)</f>
        <v>0</v>
      </c>
      <c r="BU67" s="5"/>
      <c r="BV67" s="5"/>
    </row>
    <row r="68" spans="1:74" ht="15" customHeight="1" x14ac:dyDescent="0.2">
      <c r="A68" s="5"/>
      <c r="B68" s="4"/>
      <c r="H68" s="5">
        <f>IF(OR(AND(H67=6,H66&lt;5),AND(H67=7,H66&lt;7),AND(H67&gt;7,H67-H66=2)),1,0)</f>
        <v>0</v>
      </c>
      <c r="I68" s="5">
        <f>IF(OR(AND(I67=6,I66&lt;5),AND(I67=7,I66&lt;7),AND(I67&gt;7,I67-I66=2)),1,0)</f>
        <v>0</v>
      </c>
      <c r="J68" s="5">
        <f>IF(OR(AND(J67=6,J66&lt;5),AND(J67=7,J66&lt;7),AND(J67&gt;7,J67-J66=2)),1,0)</f>
        <v>0</v>
      </c>
      <c r="K68" s="5">
        <f>IF(OR(AND(K67=6,K66&lt;5),AND(K67=7,K66&lt;7),AND(K67&gt;7,K67-K66=2)),1,0)</f>
        <v>0</v>
      </c>
      <c r="L68" s="5">
        <f>IF(OR(AND(L67=6,L66&lt;5),AND(L67=7,L66&lt;7),AND(L67&gt;7,L67-L66=2)),1,0)</f>
        <v>0</v>
      </c>
      <c r="BI68" s="10"/>
      <c r="BJ68" s="11" t="str">
        <f>IF(BK68&lt;&gt;"",VLOOKUP(BK68,AY36:BJ37,12,FALSE),"")</f>
        <v/>
      </c>
      <c r="BK68" s="7" t="str">
        <f>IF(BI36=$G$5,AY36,IF(BI37=$G$5,AY37,""))</f>
        <v/>
      </c>
      <c r="BL68" s="7"/>
      <c r="BM68" s="7"/>
      <c r="BN68" s="7"/>
      <c r="BO68" s="7"/>
      <c r="BP68" s="23"/>
      <c r="BQ68" s="23"/>
      <c r="BR68" s="23"/>
      <c r="BS68" s="23"/>
      <c r="BT68" s="23"/>
      <c r="BU68" s="5">
        <f>SUM(BP67:BT67)</f>
        <v>0</v>
      </c>
      <c r="BV68" s="5" t="str">
        <f>BJ68</f>
        <v/>
      </c>
    </row>
    <row r="69" spans="1:74" ht="15" customHeight="1" x14ac:dyDescent="0.2">
      <c r="A69" s="5"/>
      <c r="H69" s="5">
        <f>IF(OR(AND(H70=6,H71&lt;5),AND(H70=7,H71&lt;7),AND(H70&gt;7,H70-H71=2)),1,0)</f>
        <v>0</v>
      </c>
      <c r="I69" s="5">
        <f>IF(OR(AND(I70=6,I71&lt;5),AND(I70=7,I71&lt;7),AND(I70&gt;7,I70-I71=2)),1,0)</f>
        <v>0</v>
      </c>
      <c r="J69" s="5">
        <f>IF(OR(AND(J70=6,J71&lt;5),AND(J70=7,J71&lt;7),AND(J70&gt;7,J70-J71=2)),1,0)</f>
        <v>0</v>
      </c>
      <c r="K69" s="5">
        <f>IF(OR(AND(K70=6,K71&lt;5),AND(K70=7,K71&lt;7),AND(K70&gt;7,K70-K71=2)),1,0)</f>
        <v>0</v>
      </c>
      <c r="L69" s="5">
        <f>IF(OR(AND(L70=6,L71&lt;5),AND(L70=7,L71&lt;7),AND(L70&gt;7,L70-L71=2)),1,0)</f>
        <v>0</v>
      </c>
      <c r="BI69" s="10"/>
      <c r="BJ69" s="4" t="str">
        <f>IF(BK69&lt;&gt;"",VLOOKUP(BK69,AY100:BJ101,12,FALSE),"")</f>
        <v/>
      </c>
      <c r="BK69" s="2" t="str">
        <f>IF(BI100=$G$5,AY100,IF(BI101=$G$5,AY101,""))</f>
        <v/>
      </c>
      <c r="BP69" s="24"/>
      <c r="BQ69" s="24"/>
      <c r="BR69" s="24"/>
      <c r="BS69" s="24"/>
      <c r="BT69" s="25"/>
      <c r="BU69" s="9">
        <f>SUM(BP70:BT70)</f>
        <v>0</v>
      </c>
      <c r="BV69" s="5" t="str">
        <f>BJ69</f>
        <v/>
      </c>
    </row>
    <row r="70" spans="1:74" ht="15" customHeight="1" x14ac:dyDescent="0.2">
      <c r="A70" s="5">
        <f>Setup!K31</f>
        <v>5</v>
      </c>
      <c r="B70" s="6" t="str">
        <f>IF(C70="Bye","","("&amp;A70&amp;")")</f>
        <v>(5)</v>
      </c>
      <c r="C70" s="7" t="str">
        <f>IF(AND(Setup!$B$2&gt;64,Setup!$B$2&lt;=128),IF(VLOOKUP(A70,Setup!$A$15:$B$142,2,FALSE)&lt;&gt;"",VLOOKUP(A70,Setup!$A$15:$B$142,2,FALSE),"Bye"),"")</f>
        <v/>
      </c>
      <c r="D70" s="7"/>
      <c r="E70" s="7"/>
      <c r="F70" s="7"/>
      <c r="G70" s="7"/>
      <c r="H70" s="23"/>
      <c r="I70" s="23"/>
      <c r="J70" s="23"/>
      <c r="K70" s="23"/>
      <c r="L70" s="23"/>
      <c r="M70" s="5">
        <f>SUM(H69:L69)</f>
        <v>0</v>
      </c>
      <c r="N70" s="5" t="str">
        <f>B70</f>
        <v>(5)</v>
      </c>
      <c r="BI70" s="10"/>
      <c r="BP70" s="5">
        <f>IF(OR(AND(BP69=6,BP68&lt;5),AND(BP69=7,BP68&lt;7),AND(BP69&gt;7,BP69-BP68=2)),1,0)</f>
        <v>0</v>
      </c>
      <c r="BQ70" s="5">
        <f>IF(OR(AND(BQ69=6,BQ68&lt;5),AND(BQ69=7,BQ68&lt;7),AND(BQ69&gt;7,BQ69-BQ68=2)),1,0)</f>
        <v>0</v>
      </c>
      <c r="BR70" s="5">
        <f>IF(OR(AND(BR69=6,BR68&lt;5),AND(BR69=7,BR68&lt;7),AND(BR69&gt;7,BR69-BR68=2)),1,0)</f>
        <v>0</v>
      </c>
      <c r="BS70" s="5">
        <f>IF(OR(AND(BS69=6,BS68&lt;5),AND(BS69=7,BS68&lt;7),AND(BS69&gt;7,BS69-BS68=2)),1,0)</f>
        <v>0</v>
      </c>
      <c r="BT70" s="5">
        <f>IF(OR(AND(BT69=6,BT68&lt;5),AND(BT69=7,BT68&lt;7),AND(BT69&gt;7,BT69-BT68=2)),1,0)</f>
        <v>0</v>
      </c>
      <c r="BU70" s="10"/>
    </row>
    <row r="71" spans="1:74" ht="15" customHeight="1" x14ac:dyDescent="0.2">
      <c r="A71" s="5">
        <f>Setup!L31</f>
        <v>124</v>
      </c>
      <c r="B71" s="6" t="str">
        <f>IF(C71="Bye","","("&amp;A71&amp;")")</f>
        <v>(124)</v>
      </c>
      <c r="C71" s="2" t="str">
        <f>IF(AND(Setup!$B$2&gt;64,Setup!$B$2&lt;=128),IF(VLOOKUP(A71,Setup!$A$15:$B$142,2,FALSE)&lt;&gt;"",VLOOKUP(A71,Setup!$A$15:$B$142,2,FALSE),"Bye"),"")</f>
        <v/>
      </c>
      <c r="H71" s="24"/>
      <c r="I71" s="24"/>
      <c r="J71" s="24"/>
      <c r="K71" s="24"/>
      <c r="L71" s="24"/>
      <c r="M71" s="9">
        <f>SUM(H72:L72)</f>
        <v>0</v>
      </c>
      <c r="N71" s="5" t="str">
        <f>B71</f>
        <v>(124)</v>
      </c>
      <c r="T71" s="5">
        <f>IF(OR(AND(T72=6,T73&lt;5),AND(T72=7,T73&lt;7),AND(T72&gt;7,T72-T73=2)),1,0)</f>
        <v>0</v>
      </c>
      <c r="U71" s="5">
        <f>IF(OR(AND(U72=6,U73&lt;5),AND(U72=7,U73&lt;7),AND(U72&gt;7,U72-U73=2)),1,0)</f>
        <v>0</v>
      </c>
      <c r="V71" s="5">
        <f>IF(OR(AND(V72=6,V73&lt;5),AND(V72=7,V73&lt;7),AND(V72&gt;7,V72-V73=2)),1,0)</f>
        <v>0</v>
      </c>
      <c r="W71" s="5">
        <f>IF(OR(AND(W72=6,W73&lt;5),AND(W72=7,W73&lt;7),AND(W72&gt;7,W72-W73=2)),1,0)</f>
        <v>0</v>
      </c>
      <c r="X71" s="5">
        <f>IF(OR(AND(X72=6,X73&lt;5),AND(X72=7,X73&lt;7),AND(X72&gt;7,X72-X73=2)),1,0)</f>
        <v>0</v>
      </c>
      <c r="Y71" s="5"/>
      <c r="Z71" s="5"/>
      <c r="BI71" s="10"/>
      <c r="BU71" s="10"/>
    </row>
    <row r="72" spans="1:74" ht="15" customHeight="1" x14ac:dyDescent="0.2">
      <c r="A72" s="5"/>
      <c r="B72" s="4"/>
      <c r="H72" s="5">
        <f>IF(OR(AND(H71=6,H70&lt;5),AND(H71=7,H70&lt;7),AND(H71&gt;7,H71-H70=2)),1,0)</f>
        <v>0</v>
      </c>
      <c r="I72" s="5">
        <f>IF(OR(AND(I71=6,I70&lt;5),AND(I71=7,I70&lt;7),AND(I71&gt;7,I71-I70=2)),1,0)</f>
        <v>0</v>
      </c>
      <c r="J72" s="5">
        <f>IF(OR(AND(J71=6,J70&lt;5),AND(J71=7,J70&lt;7),AND(J71&gt;7,J71-J70=2)),1,0)</f>
        <v>0</v>
      </c>
      <c r="K72" s="5">
        <f>IF(OR(AND(K71=6,K70&lt;5),AND(K71=7,K70&lt;7),AND(K71&gt;7,K71-K70=2)),1,0)</f>
        <v>0</v>
      </c>
      <c r="L72" s="5">
        <f>IF(OR(AND(L71=6,L70&lt;5),AND(L71=7,L70&lt;7),AND(L71&gt;7,L71-L70=2)),1,0)</f>
        <v>0</v>
      </c>
      <c r="M72" s="10"/>
      <c r="N72" s="11" t="str">
        <f>IF(O72&lt;&gt;"",VLOOKUP(O72,C70:N71,12,FALSE),"")</f>
        <v/>
      </c>
      <c r="O72" s="7" t="str">
        <f>IF(AND(C70="Bye",C71="Bye"),"Bye",IF(OR(M70=$G$5,C71="Bye"),C70,IF(OR(M71=$G$5,C70="Bye"),C71,"")))</f>
        <v/>
      </c>
      <c r="P72" s="7"/>
      <c r="Q72" s="7"/>
      <c r="R72" s="7"/>
      <c r="S72" s="7"/>
      <c r="T72" s="23"/>
      <c r="U72" s="23"/>
      <c r="V72" s="23"/>
      <c r="W72" s="23"/>
      <c r="X72" s="23"/>
      <c r="Y72" s="5">
        <f>SUM(T71:X71)</f>
        <v>0</v>
      </c>
      <c r="Z72" s="5" t="str">
        <f>N72</f>
        <v/>
      </c>
      <c r="BI72" s="10"/>
      <c r="BU72" s="10"/>
    </row>
    <row r="73" spans="1:74" ht="15" customHeight="1" x14ac:dyDescent="0.2">
      <c r="A73" s="5"/>
      <c r="B73" s="4"/>
      <c r="H73" s="5">
        <f>IF(OR(AND(H74=6,H75&lt;5),AND(H74=7,H75&lt;7),AND(H74&gt;7,H74-H75=2)),1,0)</f>
        <v>0</v>
      </c>
      <c r="I73" s="5">
        <f>IF(OR(AND(I74=6,I75&lt;5),AND(I74=7,I75&lt;7),AND(I74&gt;7,I74-I75=2)),1,0)</f>
        <v>0</v>
      </c>
      <c r="J73" s="5">
        <f>IF(OR(AND(J74=6,J75&lt;5),AND(J74=7,J75&lt;7),AND(J74&gt;7,J74-J75=2)),1,0)</f>
        <v>0</v>
      </c>
      <c r="K73" s="5">
        <f>IF(OR(AND(K74=6,K75&lt;5),AND(K74=7,K75&lt;7),AND(K74&gt;7,K74-K75=2)),1,0)</f>
        <v>0</v>
      </c>
      <c r="L73" s="5">
        <f>IF(OR(AND(L74=6,L75&lt;5),AND(L74=7,L75&lt;7),AND(L74&gt;7,L74-L75=2)),1,0)</f>
        <v>0</v>
      </c>
      <c r="M73" s="10"/>
      <c r="N73" s="4" t="str">
        <f>IF(O73&lt;&gt;"",VLOOKUP(O73,C74:N75,12,FALSE),"")</f>
        <v/>
      </c>
      <c r="O73" s="2" t="str">
        <f>IF(AND(C74="Bye",C75="Bye"),"Bye",IF(OR(M74=$G$5,C75="Bye"),C74,IF(OR(M75=$G$5,C74="Bye"),C75,"")))</f>
        <v/>
      </c>
      <c r="T73" s="24"/>
      <c r="U73" s="24"/>
      <c r="V73" s="24"/>
      <c r="W73" s="24"/>
      <c r="X73" s="24"/>
      <c r="Y73" s="9">
        <f>SUM(T74:X74)</f>
        <v>0</v>
      </c>
      <c r="Z73" s="5" t="str">
        <f>N73</f>
        <v/>
      </c>
      <c r="BI73" s="10"/>
      <c r="BU73" s="10"/>
    </row>
    <row r="74" spans="1:74" ht="15" customHeight="1" x14ac:dyDescent="0.2">
      <c r="A74" s="5">
        <f>Setup!K32</f>
        <v>60</v>
      </c>
      <c r="B74" s="6" t="str">
        <f>IF(C74="Bye","","("&amp;A74&amp;")")</f>
        <v>(60)</v>
      </c>
      <c r="C74" s="7" t="str">
        <f>IF(AND(Setup!$B$2&gt;64,Setup!$B$2&lt;=128),IF(VLOOKUP(A74,Setup!$A$15:$B$142,2,FALSE)&lt;&gt;"",VLOOKUP(A74,Setup!$A$15:$B$142,2,FALSE),"Bye"),"")</f>
        <v/>
      </c>
      <c r="D74" s="7"/>
      <c r="E74" s="7"/>
      <c r="F74" s="7"/>
      <c r="G74" s="7"/>
      <c r="H74" s="23"/>
      <c r="I74" s="23"/>
      <c r="J74" s="23"/>
      <c r="K74" s="23"/>
      <c r="L74" s="23"/>
      <c r="M74" s="12">
        <f>SUM(H73:L73)</f>
        <v>0</v>
      </c>
      <c r="N74" s="5" t="str">
        <f>B74</f>
        <v>(60)</v>
      </c>
      <c r="T74" s="5">
        <f>IF(OR(AND(T73=6,T72&lt;5),AND(T73=7,T72&lt;7),AND(T73&gt;7,T73-T72=2)),1,0)</f>
        <v>0</v>
      </c>
      <c r="U74" s="5">
        <f>IF(OR(AND(U73=6,U72&lt;5),AND(U73=7,U72&lt;7),AND(U73&gt;7,U73-U72=2)),1,0)</f>
        <v>0</v>
      </c>
      <c r="V74" s="5">
        <f>IF(OR(AND(V73=6,V72&lt;5),AND(V73=7,V72&lt;7),AND(V73&gt;7,V73-V72=2)),1,0)</f>
        <v>0</v>
      </c>
      <c r="W74" s="5">
        <f>IF(OR(AND(W73=6,W72&lt;5),AND(W73=7,W72&lt;7),AND(W73&gt;7,W73-W72=2)),1,0)</f>
        <v>0</v>
      </c>
      <c r="X74" s="5">
        <f>IF(OR(AND(X73=6,X72&lt;5),AND(X73=7,X72&lt;7),AND(X73&gt;7,X73-X72=2)),1,0)</f>
        <v>0</v>
      </c>
      <c r="Y74" s="35"/>
      <c r="BI74" s="10"/>
      <c r="BU74" s="10"/>
    </row>
    <row r="75" spans="1:74" ht="15" customHeight="1" x14ac:dyDescent="0.2">
      <c r="A75" s="5">
        <f>Setup!L32</f>
        <v>69</v>
      </c>
      <c r="B75" s="6" t="str">
        <f>IF(C75="Bye","","("&amp;A75&amp;")")</f>
        <v>(69)</v>
      </c>
      <c r="C75" s="2" t="str">
        <f>IF(AND(Setup!$B$2&gt;64,Setup!$B$2&lt;=128),IF(VLOOKUP(A75,Setup!$A$15:$B$142,2,FALSE)&lt;&gt;"",VLOOKUP(A75,Setup!$A$15:$B$142,2,FALSE),"Bye"),"")</f>
        <v/>
      </c>
      <c r="H75" s="24"/>
      <c r="I75" s="24"/>
      <c r="J75" s="24"/>
      <c r="K75" s="24"/>
      <c r="L75" s="24"/>
      <c r="M75" s="13">
        <f>SUM(H76:L76)</f>
        <v>0</v>
      </c>
      <c r="N75" s="5" t="str">
        <f>B75</f>
        <v>(69)</v>
      </c>
      <c r="Y75" s="10"/>
      <c r="AF75" s="5">
        <f>IF(OR(AND(AF76=6,AF77&lt;5),AND(AF76=7,AF77&lt;7),AND(AF76&gt;7,AF76-AF77=2)),1,0)</f>
        <v>0</v>
      </c>
      <c r="AG75" s="5">
        <f>IF(OR(AND(AG76=6,AG77&lt;5),AND(AG76=7,AG77&lt;7),AND(AG76&gt;7,AG76-AG77=2)),1,0)</f>
        <v>0</v>
      </c>
      <c r="AH75" s="5">
        <f>IF(OR(AND(AH76=6,AH77&lt;5),AND(AH76=7,AH77&lt;7),AND(AH76&gt;7,AH76-AH77=2)),1,0)</f>
        <v>0</v>
      </c>
      <c r="AI75" s="5">
        <f>IF(OR(AND(AI76=6,AI77&lt;5),AND(AI76=7,AI77&lt;7),AND(AI76&gt;7,AI76-AI77=2)),1,0)</f>
        <v>0</v>
      </c>
      <c r="AJ75" s="5">
        <f>IF(OR(AND(AJ76=6,AJ77&lt;5),AND(AJ76=7,AJ77&lt;7),AND(AJ76&gt;7,AJ76-AJ77=2)),1,0)</f>
        <v>0</v>
      </c>
      <c r="AK75" s="5"/>
      <c r="BI75" s="10"/>
      <c r="BU75" s="10"/>
    </row>
    <row r="76" spans="1:74" ht="15" customHeight="1" x14ac:dyDescent="0.2">
      <c r="A76" s="5"/>
      <c r="B76" s="4"/>
      <c r="H76" s="5">
        <f>IF(OR(AND(H75=6,H74&lt;5),AND(H75=7,H74&lt;7),AND(H75&gt;7,H75-H74=2)),1,0)</f>
        <v>0</v>
      </c>
      <c r="I76" s="5">
        <f>IF(OR(AND(I75=6,I74&lt;5),AND(I75=7,I74&lt;7),AND(I75&gt;7,I75-I74=2)),1,0)</f>
        <v>0</v>
      </c>
      <c r="J76" s="5">
        <f>IF(OR(AND(J75=6,J74&lt;5),AND(J75=7,J74&lt;7),AND(J75&gt;7,J75-J74=2)),1,0)</f>
        <v>0</v>
      </c>
      <c r="K76" s="5">
        <f>IF(OR(AND(K75=6,K74&lt;5),AND(K75=7,K74&lt;7),AND(K75&gt;7,K75-K74=2)),1,0)</f>
        <v>0</v>
      </c>
      <c r="L76" s="5">
        <f>IF(OR(AND(L75=6,L74&lt;5),AND(L75=7,L74&lt;7),AND(L75&gt;7,L75-L74=2)),1,0)</f>
        <v>0</v>
      </c>
      <c r="M76" s="5"/>
      <c r="N76" s="5"/>
      <c r="Y76" s="10"/>
      <c r="Z76" s="11" t="str">
        <f>IF(AA76&lt;&gt;"",VLOOKUP(AA76,O72:Z73,12,FALSE),"")</f>
        <v/>
      </c>
      <c r="AA76" s="7" t="str">
        <f>IF(AND(O72="Bye",O73="Bye"),"Bye",IF(OR(Y72=$G$5,O73="Bye"),O72,IF(OR(Y73=$G$5,O72="Bye"),O73,"")))</f>
        <v/>
      </c>
      <c r="AB76" s="7"/>
      <c r="AC76" s="7"/>
      <c r="AD76" s="7"/>
      <c r="AE76" s="7"/>
      <c r="AF76" s="23"/>
      <c r="AG76" s="23"/>
      <c r="AH76" s="23"/>
      <c r="AI76" s="23"/>
      <c r="AJ76" s="23"/>
      <c r="AK76" s="5">
        <f>SUM(AF75:AJ75)</f>
        <v>0</v>
      </c>
      <c r="AL76" s="5" t="str">
        <f>Z76</f>
        <v/>
      </c>
      <c r="BI76" s="10"/>
      <c r="BU76" s="10"/>
    </row>
    <row r="77" spans="1:74" ht="15" customHeight="1" x14ac:dyDescent="0.2">
      <c r="A77" s="5"/>
      <c r="B77" s="4"/>
      <c r="H77" s="5">
        <f>IF(OR(AND(H78=6,H79&lt;5),AND(H78=7,H79&lt;7),AND(H78&gt;7,H78-H79=2)),1,0)</f>
        <v>0</v>
      </c>
      <c r="I77" s="5">
        <f>IF(OR(AND(I78=6,I79&lt;5),AND(I78=7,I79&lt;7),AND(I78&gt;7,I78-I79=2)),1,0)</f>
        <v>0</v>
      </c>
      <c r="J77" s="5">
        <f>IF(OR(AND(J78=6,J79&lt;5),AND(J78=7,J79&lt;7),AND(J78&gt;7,J78-J79=2)),1,0)</f>
        <v>0</v>
      </c>
      <c r="K77" s="5">
        <f>IF(OR(AND(K78=6,K79&lt;5),AND(K78=7,K79&lt;7),AND(K78&gt;7,K78-K79=2)),1,0)</f>
        <v>0</v>
      </c>
      <c r="L77" s="5">
        <f>IF(OR(AND(L78=6,L79&lt;5),AND(L78=7,L79&lt;7),AND(L78&gt;7,L78-L79=2)),1,0)</f>
        <v>0</v>
      </c>
      <c r="Y77" s="10"/>
      <c r="Z77" s="4" t="str">
        <f>IF(AA77&lt;&gt;"",VLOOKUP(AA77,O80:Z81,12,FALSE),"")</f>
        <v/>
      </c>
      <c r="AA77" s="2" t="str">
        <f>IF(AND(O80="Bye",O81="Bye"),"Bye",IF(OR(O81="Bye",Y80=$G$5),O80,IF(OR(Y81=$G$5,O80="Bye"),O81,"")))</f>
        <v/>
      </c>
      <c r="AF77" s="24"/>
      <c r="AG77" s="24"/>
      <c r="AH77" s="24"/>
      <c r="AI77" s="24"/>
      <c r="AJ77" s="24"/>
      <c r="AK77" s="9">
        <f>SUM(AF78:AJ78)</f>
        <v>0</v>
      </c>
      <c r="AL77" s="5" t="str">
        <f>Z77</f>
        <v/>
      </c>
      <c r="BI77" s="10"/>
      <c r="BU77" s="10"/>
    </row>
    <row r="78" spans="1:74" ht="15" customHeight="1" x14ac:dyDescent="0.2">
      <c r="A78" s="5">
        <f>Setup!K33</f>
        <v>28</v>
      </c>
      <c r="B78" s="6" t="str">
        <f>IF(C78="Bye","","("&amp;A78&amp;")")</f>
        <v>(28)</v>
      </c>
      <c r="C78" s="7" t="str">
        <f>IF(AND(Setup!$B$2&gt;64,Setup!$B$2&lt;=128),IF(VLOOKUP(A78,Setup!$A$15:$B$142,2,FALSE)&lt;&gt;"",VLOOKUP(A78,Setup!$A$15:$B$142,2,FALSE),"Bye"),"")</f>
        <v/>
      </c>
      <c r="D78" s="7"/>
      <c r="E78" s="7"/>
      <c r="F78" s="7"/>
      <c r="G78" s="7"/>
      <c r="H78" s="23"/>
      <c r="I78" s="23"/>
      <c r="J78" s="23"/>
      <c r="K78" s="23"/>
      <c r="L78" s="23"/>
      <c r="M78" s="5">
        <f>SUM(H77:L77)</f>
        <v>0</v>
      </c>
      <c r="N78" s="5" t="str">
        <f>B78</f>
        <v>(28)</v>
      </c>
      <c r="Y78" s="10"/>
      <c r="AF78" s="5">
        <f>IF(OR(AND(AF77=6,AF76&lt;5),AND(AF77=7,AF76&lt;7),AND(AF77&gt;7,AF77-AF76=2)),1,0)</f>
        <v>0</v>
      </c>
      <c r="AG78" s="5">
        <f>IF(OR(AND(AG77=6,AG76&lt;5),AND(AG77=7,AG76&lt;7),AND(AG77&gt;7,AG77-AG76=2)),1,0)</f>
        <v>0</v>
      </c>
      <c r="AH78" s="5">
        <f>IF(OR(AND(AH77=6,AH76&lt;5),AND(AH77=7,AH76&lt;7),AND(AH77&gt;7,AH77-AH76=2)),1,0)</f>
        <v>0</v>
      </c>
      <c r="AI78" s="5">
        <f>IF(OR(AND(AI77=6,AI76&lt;5),AND(AI77=7,AI76&lt;7),AND(AI77&gt;7,AI77-AI76=2)),1,0)</f>
        <v>0</v>
      </c>
      <c r="AJ78" s="5">
        <f>IF(OR(AND(AJ77=6,AJ76&lt;5),AND(AJ77=7,AJ76&lt;7),AND(AJ77&gt;7,AJ77-AJ76=2)),1,0)</f>
        <v>0</v>
      </c>
      <c r="AK78" s="35"/>
      <c r="AL78" s="5"/>
      <c r="AM78" s="5"/>
      <c r="AN78" s="5"/>
      <c r="AO78" s="5"/>
      <c r="AP78" s="5"/>
      <c r="AQ78" s="5"/>
      <c r="BI78" s="10"/>
      <c r="BU78" s="10"/>
    </row>
    <row r="79" spans="1:74" ht="15" customHeight="1" x14ac:dyDescent="0.2">
      <c r="A79" s="5">
        <f>Setup!L33</f>
        <v>101</v>
      </c>
      <c r="B79" s="6" t="str">
        <f>IF(C79="Bye","","("&amp;A79&amp;")")</f>
        <v>(101)</v>
      </c>
      <c r="C79" s="2" t="str">
        <f>IF(AND(Setup!$B$2&gt;64,Setup!$B$2&lt;=128),IF(VLOOKUP(A79,Setup!$A$15:$B$142,2,FALSE)&lt;&gt;"",VLOOKUP(A79,Setup!$A$15:$B$142,2,FALSE),"Bye"),"")</f>
        <v/>
      </c>
      <c r="H79" s="24"/>
      <c r="I79" s="24"/>
      <c r="J79" s="24"/>
      <c r="K79" s="24"/>
      <c r="L79" s="24"/>
      <c r="M79" s="9">
        <f>SUM(H80:L80)</f>
        <v>0</v>
      </c>
      <c r="N79" s="5" t="str">
        <f>B79</f>
        <v>(101)</v>
      </c>
      <c r="T79" s="5">
        <f>IF(OR(AND(T80=6,T81&lt;5),AND(T80=7,T81&lt;7),AND(T80&gt;7,T80-T81=2)),1,0)</f>
        <v>0</v>
      </c>
      <c r="U79" s="5">
        <f>IF(OR(AND(U80=6,U81&lt;5),AND(U80=7,U81&lt;7),AND(U80&gt;7,U80-U81=2)),1,0)</f>
        <v>0</v>
      </c>
      <c r="V79" s="5">
        <f>IF(OR(AND(V80=6,V81&lt;5),AND(V80=7,V81&lt;7),AND(V80&gt;7,V80-V81=2)),1,0)</f>
        <v>0</v>
      </c>
      <c r="W79" s="5">
        <f>IF(OR(AND(W80=6,W81&lt;5),AND(W80=7,W81&lt;7),AND(W80&gt;7,W80-W81=2)),1,0)</f>
        <v>0</v>
      </c>
      <c r="X79" s="5">
        <f>IF(OR(AND(X80=6,X81&lt;5),AND(X80=7,X81&lt;7),AND(X80&gt;7,X80-X81=2)),1,0)</f>
        <v>0</v>
      </c>
      <c r="Y79" s="10"/>
      <c r="AK79" s="10"/>
      <c r="BC79" s="8"/>
      <c r="BD79" s="8"/>
      <c r="BE79" s="8"/>
      <c r="BF79" s="8"/>
      <c r="BG79" s="8"/>
      <c r="BH79" s="8"/>
      <c r="BI79" s="10"/>
      <c r="BU79" s="10"/>
    </row>
    <row r="80" spans="1:74" ht="15" customHeight="1" x14ac:dyDescent="0.2">
      <c r="A80" s="5"/>
      <c r="B80" s="4"/>
      <c r="H80" s="5">
        <f>IF(OR(AND(H79=6,H78&lt;5),AND(H79=7,H78&lt;7),AND(H79&gt;7,H79-H78=2)),1,0)</f>
        <v>0</v>
      </c>
      <c r="I80" s="5">
        <f>IF(OR(AND(I79=6,I78&lt;5),AND(I79=7,I78&lt;7),AND(I79&gt;7,I79-I78=2)),1,0)</f>
        <v>0</v>
      </c>
      <c r="J80" s="5">
        <f>IF(OR(AND(J79=6,J78&lt;5),AND(J79=7,J78&lt;7),AND(J79&gt;7,J79-J78=2)),1,0)</f>
        <v>0</v>
      </c>
      <c r="K80" s="5">
        <f>IF(OR(AND(K79=6,K78&lt;5),AND(K79=7,K78&lt;7),AND(K79&gt;7,K79-K78=2)),1,0)</f>
        <v>0</v>
      </c>
      <c r="L80" s="5">
        <f>IF(OR(AND(L79=6,L78&lt;5),AND(L79=7,L78&lt;7),AND(L79&gt;7,L79-L78=2)),1,0)</f>
        <v>0</v>
      </c>
      <c r="M80" s="10"/>
      <c r="N80" s="11" t="str">
        <f>IF(O80&lt;&gt;"",VLOOKUP(O80,C78:N79,12,FALSE),"")</f>
        <v/>
      </c>
      <c r="O80" s="7" t="str">
        <f>IF(AND(C78="Bye",C79="Bye"),"Bye",IF(OR(M78=$G$5,C79="Bye"),C78,IF(OR(M79=$G$5,C78="Bye"),C79,"")))</f>
        <v/>
      </c>
      <c r="P80" s="7"/>
      <c r="Q80" s="7"/>
      <c r="R80" s="7"/>
      <c r="S80" s="7"/>
      <c r="T80" s="23"/>
      <c r="U80" s="23"/>
      <c r="V80" s="23"/>
      <c r="W80" s="23"/>
      <c r="X80" s="23"/>
      <c r="Y80" s="12">
        <f>SUM(T79:X79)</f>
        <v>0</v>
      </c>
      <c r="Z80" s="5" t="str">
        <f>N80</f>
        <v/>
      </c>
      <c r="AK80" s="10"/>
      <c r="BC80" s="8"/>
      <c r="BD80" s="8"/>
      <c r="BE80" s="8"/>
      <c r="BF80" s="8"/>
      <c r="BG80" s="8"/>
      <c r="BH80" s="8"/>
      <c r="BI80" s="10"/>
      <c r="BU80" s="10"/>
    </row>
    <row r="81" spans="1:73" ht="15" customHeight="1" x14ac:dyDescent="0.2">
      <c r="A81" s="5"/>
      <c r="B81" s="4"/>
      <c r="H81" s="5">
        <f>IF(OR(AND(H82=6,H83&lt;5),AND(H82=7,H83&lt;7),AND(H82&gt;7,H82-H83=2)),1,0)</f>
        <v>0</v>
      </c>
      <c r="I81" s="5">
        <f>IF(OR(AND(I82=6,I83&lt;5),AND(I82=7,I83&lt;7),AND(I82&gt;7,I82-I83=2)),1,0)</f>
        <v>0</v>
      </c>
      <c r="J81" s="5">
        <f>IF(OR(AND(J82=6,J83&lt;5),AND(J82=7,J83&lt;7),AND(J82&gt;7,J82-J83=2)),1,0)</f>
        <v>0</v>
      </c>
      <c r="K81" s="5">
        <f>IF(OR(AND(K82=6,K83&lt;5),AND(K82=7,K83&lt;7),AND(K82&gt;7,K82-K83=2)),1,0)</f>
        <v>0</v>
      </c>
      <c r="L81" s="5">
        <f>IF(OR(AND(L82=6,L83&lt;5),AND(L82=7,L83&lt;7),AND(L82&gt;7,L82-L83=2)),1,0)</f>
        <v>0</v>
      </c>
      <c r="M81" s="10"/>
      <c r="N81" s="4" t="str">
        <f>IF(O81&lt;&gt;"",VLOOKUP(O81,C82:N83,12,FALSE),"")</f>
        <v/>
      </c>
      <c r="O81" s="2" t="str">
        <f>IF(AND(C82="Bye",C83="Bye"),"Bye",IF(OR(M82=$G$5,C83="Bye"),C82,IF(OR(M83=$G$5,C82="Bye"),C83,"")))</f>
        <v/>
      </c>
      <c r="T81" s="24"/>
      <c r="U81" s="24"/>
      <c r="V81" s="24"/>
      <c r="W81" s="24"/>
      <c r="X81" s="24"/>
      <c r="Y81" s="13">
        <f>SUM(T82:X82)</f>
        <v>0</v>
      </c>
      <c r="Z81" s="5" t="str">
        <f>N81</f>
        <v/>
      </c>
      <c r="AK81" s="10"/>
      <c r="BI81" s="10"/>
      <c r="BU81" s="10"/>
    </row>
    <row r="82" spans="1:73" ht="15" customHeight="1" x14ac:dyDescent="0.2">
      <c r="A82" s="5">
        <f>Setup!K34</f>
        <v>37</v>
      </c>
      <c r="B82" s="6" t="str">
        <f>IF(C82="Bye","","("&amp;A82&amp;")")</f>
        <v>(37)</v>
      </c>
      <c r="C82" s="7" t="str">
        <f>IF(AND(Setup!$B$2&gt;64,Setup!$B$2&lt;=128),IF(VLOOKUP(A82,Setup!$A$15:$B$142,2,FALSE)&lt;&gt;"",VLOOKUP(A82,Setup!$A$15:$B$142,2,FALSE),"Bye"),"")</f>
        <v/>
      </c>
      <c r="D82" s="7"/>
      <c r="E82" s="7"/>
      <c r="F82" s="7"/>
      <c r="G82" s="7"/>
      <c r="H82" s="23"/>
      <c r="I82" s="23"/>
      <c r="J82" s="23"/>
      <c r="K82" s="23"/>
      <c r="L82" s="23"/>
      <c r="M82" s="12">
        <f>SUM(H81:L81)</f>
        <v>0</v>
      </c>
      <c r="N82" s="5" t="str">
        <f>B82</f>
        <v>(37)</v>
      </c>
      <c r="T82" s="5">
        <f>IF(OR(AND(T81=6,T80&lt;5),AND(T81=7,T80&lt;7),AND(T81&gt;7,T81-T80=2)),1,0)</f>
        <v>0</v>
      </c>
      <c r="U82" s="5">
        <f>IF(OR(AND(U81=6,U80&lt;5),AND(U81=7,U80&lt;7),AND(U81&gt;7,U81-U80=2)),1,0)</f>
        <v>0</v>
      </c>
      <c r="V82" s="5">
        <f>IF(OR(AND(V81=6,V80&lt;5),AND(V81=7,V80&lt;7),AND(V81&gt;7,V81-V80=2)),1,0)</f>
        <v>0</v>
      </c>
      <c r="W82" s="5">
        <f>IF(OR(AND(W81=6,W80&lt;5),AND(W81=7,W80&lt;7),AND(W81&gt;7,W81-W80=2)),1,0)</f>
        <v>0</v>
      </c>
      <c r="X82" s="5">
        <f>IF(OR(AND(X81=6,X80&lt;5),AND(X81=7,X80&lt;7),AND(X81&gt;7,X81-X80=2)),1,0)</f>
        <v>0</v>
      </c>
      <c r="AK82" s="10"/>
      <c r="BI82" s="10"/>
      <c r="BU82" s="10"/>
    </row>
    <row r="83" spans="1:73" ht="15" customHeight="1" x14ac:dyDescent="0.2">
      <c r="A83" s="5">
        <f>Setup!L34</f>
        <v>92</v>
      </c>
      <c r="B83" s="6" t="str">
        <f>IF(C83="Bye","","("&amp;A83&amp;")")</f>
        <v>(92)</v>
      </c>
      <c r="C83" s="2" t="str">
        <f>IF(AND(Setup!$B$2&gt;64,Setup!$B$2&lt;=128),IF(VLOOKUP(A83,Setup!$A$15:$B$142,2,FALSE)&lt;&gt;"",VLOOKUP(A83,Setup!$A$15:$B$142,2,FALSE),"Bye"),"")</f>
        <v/>
      </c>
      <c r="H83" s="24"/>
      <c r="I83" s="24"/>
      <c r="J83" s="24"/>
      <c r="K83" s="24"/>
      <c r="L83" s="24"/>
      <c r="M83" s="13">
        <f>SUM(H84:L84)</f>
        <v>0</v>
      </c>
      <c r="N83" s="5" t="str">
        <f>B83</f>
        <v>(92)</v>
      </c>
      <c r="AK83" s="10"/>
      <c r="AR83" s="5">
        <f>IF(OR(AND(AR84=6,AR85&lt;5),AND(AR84=7,AR85&lt;7),AND(AR84&gt;7,AR84-AR85=2)),1,0)</f>
        <v>0</v>
      </c>
      <c r="AS83" s="5">
        <f>IF(OR(AND(AS84=6,AS85&lt;5),AND(AS84=7,AS85&lt;7),AND(AS84&gt;7,AS84-AS85=2)),1,0)</f>
        <v>0</v>
      </c>
      <c r="AT83" s="5">
        <f>IF(OR(AND(AT84=6,AT85&lt;5),AND(AT84=7,AT85&lt;7),AND(AT84&gt;7,AT84-AT85=2)),1,0)</f>
        <v>0</v>
      </c>
      <c r="AU83" s="5">
        <f>IF(OR(AND(AU84=6,AU85&lt;5),AND(AU84=7,AU85&lt;7),AND(AU84&gt;7,AU84-AU85=2)),1,0)</f>
        <v>0</v>
      </c>
      <c r="AV83" s="5">
        <f>IF(OR(AND(AV84=6,AV85&lt;5),AND(AV84=7,AV85&lt;7),AND(AV84&gt;7,AV84-AV85=2)),1,0)</f>
        <v>0</v>
      </c>
      <c r="AW83" s="5"/>
      <c r="BI83" s="10"/>
      <c r="BU83" s="10"/>
    </row>
    <row r="84" spans="1:73" ht="15" customHeight="1" x14ac:dyDescent="0.2">
      <c r="A84" s="5"/>
      <c r="B84" s="4"/>
      <c r="H84" s="5">
        <f>IF(OR(AND(H83=6,H82&lt;5),AND(H83=7,H82&lt;7),AND(H83&gt;7,H83-H82=2)),1,0)</f>
        <v>0</v>
      </c>
      <c r="I84" s="5">
        <f>IF(OR(AND(I83=6,I82&lt;5),AND(I83=7,I82&lt;7),AND(I83&gt;7,I83-I82=2)),1,0)</f>
        <v>0</v>
      </c>
      <c r="J84" s="5">
        <f>IF(OR(AND(J83=6,J82&lt;5),AND(J83=7,J82&lt;7),AND(J83&gt;7,J83-J82=2)),1,0)</f>
        <v>0</v>
      </c>
      <c r="K84" s="5">
        <f>IF(OR(AND(K83=6,K82&lt;5),AND(K83=7,K82&lt;7),AND(K83&gt;7,K83-K82=2)),1,0)</f>
        <v>0</v>
      </c>
      <c r="L84" s="5">
        <f>IF(OR(AND(L83=6,L82&lt;5),AND(L83=7,L82&lt;7),AND(L83&gt;7,L83-L82=2)),1,0)</f>
        <v>0</v>
      </c>
      <c r="AK84" s="10"/>
      <c r="AL84" s="11" t="str">
        <f>IF(AM84&lt;&gt;"",VLOOKUP(AM84,AA76:AL77,12,FALSE),"")</f>
        <v/>
      </c>
      <c r="AM84" s="7" t="str">
        <f>IF(AK76=$G$5,AA76,IF(AK77=$G$5,AA77,""))</f>
        <v/>
      </c>
      <c r="AN84" s="7"/>
      <c r="AO84" s="7"/>
      <c r="AP84" s="7"/>
      <c r="AQ84" s="7"/>
      <c r="AR84" s="23"/>
      <c r="AS84" s="23"/>
      <c r="AT84" s="23"/>
      <c r="AU84" s="23"/>
      <c r="AV84" s="23"/>
      <c r="AW84" s="33">
        <f>SUM(AR83:AV83)</f>
        <v>0</v>
      </c>
      <c r="AX84" s="5" t="str">
        <f>AL84</f>
        <v/>
      </c>
      <c r="BI84" s="10"/>
      <c r="BU84" s="10"/>
    </row>
    <row r="85" spans="1:73" ht="15" customHeight="1" x14ac:dyDescent="0.2">
      <c r="A85" s="5"/>
      <c r="B85" s="4"/>
      <c r="H85" s="5">
        <f>IF(OR(AND(H86=6,H87&lt;5),AND(H86=7,H87&lt;7),AND(H86&gt;7,H86-H87=2)),1,0)</f>
        <v>0</v>
      </c>
      <c r="I85" s="5">
        <f>IF(OR(AND(I86=6,I87&lt;5),AND(I86=7,I87&lt;7),AND(I86&gt;7,I86-I87=2)),1,0)</f>
        <v>0</v>
      </c>
      <c r="J85" s="5">
        <f>IF(OR(AND(J86=6,J87&lt;5),AND(J86=7,J87&lt;7),AND(J86&gt;7,J86-J87=2)),1,0)</f>
        <v>0</v>
      </c>
      <c r="K85" s="5">
        <f>IF(OR(AND(K86=6,K87&lt;5),AND(K86=7,K87&lt;7),AND(K86&gt;7,K86-K87=2)),1,0)</f>
        <v>0</v>
      </c>
      <c r="L85" s="5">
        <f>IF(OR(AND(L86=6,L87&lt;5),AND(L86=7,L87&lt;7),AND(L86&gt;7,L86-L87=2)),1,0)</f>
        <v>0</v>
      </c>
      <c r="M85" s="5"/>
      <c r="AK85" s="10"/>
      <c r="AL85" s="4" t="str">
        <f>IF(AM85&lt;&gt;"",VLOOKUP(AM85,AA92:AL93,12,FALSE),"")</f>
        <v/>
      </c>
      <c r="AM85" s="2" t="str">
        <f>IF(AK92=$G$5,AA92,IF(AK93=$G$5,AA93,""))</f>
        <v/>
      </c>
      <c r="AR85" s="24"/>
      <c r="AS85" s="24"/>
      <c r="AT85" s="24"/>
      <c r="AU85" s="24"/>
      <c r="AV85" s="24"/>
      <c r="AW85" s="9">
        <f>SUM(AR86:AV86)</f>
        <v>0</v>
      </c>
      <c r="AX85" s="5" t="str">
        <f>AL85</f>
        <v/>
      </c>
      <c r="BI85" s="10"/>
      <c r="BU85" s="10"/>
    </row>
    <row r="86" spans="1:73" ht="15" customHeight="1" x14ac:dyDescent="0.2">
      <c r="A86" s="5">
        <f>Setup!K35</f>
        <v>12</v>
      </c>
      <c r="B86" s="6" t="str">
        <f>IF(C86="Bye","","("&amp;A86&amp;")")</f>
        <v>(12)</v>
      </c>
      <c r="C86" s="7" t="str">
        <f>IF(AND(Setup!$B$2&gt;64,Setup!$B$2&lt;=128),IF(VLOOKUP(A86,Setup!$A$15:$B$142,2,FALSE)&lt;&gt;"",VLOOKUP(A86,Setup!$A$15:$B$142,2,FALSE),"Bye"),"")</f>
        <v/>
      </c>
      <c r="D86" s="7"/>
      <c r="E86" s="7"/>
      <c r="F86" s="7"/>
      <c r="G86" s="7"/>
      <c r="H86" s="23"/>
      <c r="I86" s="23"/>
      <c r="J86" s="23"/>
      <c r="K86" s="23"/>
      <c r="L86" s="23"/>
      <c r="M86" s="5">
        <f>SUM(H85:L85)</f>
        <v>0</v>
      </c>
      <c r="N86" s="5" t="str">
        <f>B86</f>
        <v>(12)</v>
      </c>
      <c r="AK86" s="10"/>
      <c r="AR86" s="5">
        <f>IF(OR(AND(AR85=6,AR84&lt;5),AND(AR85=7,AR84&lt;7),AND(AR85&gt;7,AR85-AR84=2)),1,0)</f>
        <v>0</v>
      </c>
      <c r="AS86" s="5">
        <f>IF(OR(AND(AS85=6,AS84&lt;5),AND(AS85=7,AS84&lt;7),AND(AS85&gt;7,AS85-AS84=2)),1,0)</f>
        <v>0</v>
      </c>
      <c r="AT86" s="5">
        <f>IF(OR(AND(AT85=6,AT84&lt;5),AND(AT85=7,AT84&lt;7),AND(AT85&gt;7,AT85-AT84=2)),1,0)</f>
        <v>0</v>
      </c>
      <c r="AU86" s="5">
        <f>IF(OR(AND(AU85=6,AU84&lt;5),AND(AU85=7,AU84&lt;7),AND(AU85&gt;7,AU85-AU84=2)),1,0)</f>
        <v>0</v>
      </c>
      <c r="AV86" s="5">
        <f>IF(OR(AND(AV85=6,AV84&lt;5),AND(AV85=7,AV84&lt;7),AND(AV85&gt;7,AV85-AV84=2)),1,0)</f>
        <v>0</v>
      </c>
      <c r="AW86" s="10"/>
      <c r="BI86" s="10"/>
      <c r="BU86" s="10"/>
    </row>
    <row r="87" spans="1:73" ht="15" customHeight="1" x14ac:dyDescent="0.2">
      <c r="A87" s="5">
        <f>Setup!L35</f>
        <v>117</v>
      </c>
      <c r="B87" s="6" t="str">
        <f>IF(C87="Bye","","("&amp;A87&amp;")")</f>
        <v>(117)</v>
      </c>
      <c r="C87" s="2" t="str">
        <f>IF(AND(Setup!$B$2&gt;64,Setup!$B$2&lt;=128),IF(VLOOKUP(A87,Setup!$A$15:$B$142,2,FALSE)&lt;&gt;"",VLOOKUP(A87,Setup!$A$15:$B$142,2,FALSE),"Bye"),"")</f>
        <v/>
      </c>
      <c r="H87" s="24"/>
      <c r="I87" s="24"/>
      <c r="J87" s="24"/>
      <c r="K87" s="24"/>
      <c r="L87" s="24"/>
      <c r="M87" s="9">
        <f>SUM(H88:L88)</f>
        <v>0</v>
      </c>
      <c r="N87" s="5" t="str">
        <f>B87</f>
        <v>(117)</v>
      </c>
      <c r="T87" s="5">
        <f>IF(OR(AND(T88=6,T89&lt;5),AND(T88=7,T89&lt;7),AND(T88&gt;7,T88-T89=2)),1,0)</f>
        <v>0</v>
      </c>
      <c r="U87" s="5">
        <f>IF(OR(AND(U88=6,U89&lt;5),AND(U88=7,U89&lt;7),AND(U88&gt;7,U88-U89=2)),1,0)</f>
        <v>0</v>
      </c>
      <c r="V87" s="5">
        <f>IF(OR(AND(V88=6,V89&lt;5),AND(V88=7,V89&lt;7),AND(V88&gt;7,V88-V89=2)),1,0)</f>
        <v>0</v>
      </c>
      <c r="W87" s="5">
        <f>IF(OR(AND(W88=6,W89&lt;5),AND(W88=7,W89&lt;7),AND(W88&gt;7,W88-W89=2)),1,0)</f>
        <v>0</v>
      </c>
      <c r="X87" s="5">
        <f>IF(OR(AND(X88=6,X89&lt;5),AND(X88=7,X89&lt;7),AND(X88&gt;7,X88-X89=2)),1,0)</f>
        <v>0</v>
      </c>
      <c r="Y87" s="5"/>
      <c r="Z87" s="5"/>
      <c r="AK87" s="10"/>
      <c r="AW87" s="10"/>
      <c r="BI87" s="10"/>
      <c r="BU87" s="10"/>
    </row>
    <row r="88" spans="1:73" ht="15" customHeight="1" x14ac:dyDescent="0.2">
      <c r="A88" s="5"/>
      <c r="B88" s="4"/>
      <c r="H88" s="5">
        <f>IF(OR(AND(H87=6,H86&lt;5),AND(H87=7,H86&lt;7),AND(H87&gt;7,H87-H86=2)),1,0)</f>
        <v>0</v>
      </c>
      <c r="I88" s="5">
        <f>IF(OR(AND(I87=6,I86&lt;5),AND(I87=7,I86&lt;7),AND(I87&gt;7,I87-I86=2)),1,0)</f>
        <v>0</v>
      </c>
      <c r="J88" s="5">
        <f>IF(OR(AND(J87=6,J86&lt;5),AND(J87=7,J86&lt;7),AND(J87&gt;7,J87-J86=2)),1,0)</f>
        <v>0</v>
      </c>
      <c r="K88" s="5">
        <f>IF(OR(AND(K87=6,K86&lt;5),AND(K87=7,K86&lt;7),AND(K87&gt;7,K87-K86=2)),1,0)</f>
        <v>0</v>
      </c>
      <c r="L88" s="5">
        <f>IF(OR(AND(L87=6,L86&lt;5),AND(L87=7,L86&lt;7),AND(L87&gt;7,L87-L86=2)),1,0)</f>
        <v>0</v>
      </c>
      <c r="M88" s="10"/>
      <c r="N88" s="11" t="str">
        <f>IF(O88&lt;&gt;"",VLOOKUP(O88,C86:N87,12,FALSE),"")</f>
        <v/>
      </c>
      <c r="O88" s="7" t="str">
        <f>IF(AND(C86="Bye",C87="Bye"),"Bye",IF(OR(M86=$G$5,C87="Bye"),C86,IF(OR(M87=$G$5,C86="Bye"),C87,"")))</f>
        <v/>
      </c>
      <c r="P88" s="7"/>
      <c r="Q88" s="7"/>
      <c r="R88" s="7"/>
      <c r="S88" s="7"/>
      <c r="T88" s="23"/>
      <c r="U88" s="23"/>
      <c r="V88" s="23"/>
      <c r="W88" s="23"/>
      <c r="X88" s="23"/>
      <c r="Y88" s="5">
        <f>SUM(T87:X87)</f>
        <v>0</v>
      </c>
      <c r="Z88" s="5" t="str">
        <f>N88</f>
        <v/>
      </c>
      <c r="AK88" s="10"/>
      <c r="AW88" s="10"/>
      <c r="BI88" s="10"/>
      <c r="BU88" s="10"/>
    </row>
    <row r="89" spans="1:73" ht="15" customHeight="1" x14ac:dyDescent="0.2">
      <c r="A89" s="5"/>
      <c r="B89" s="4"/>
      <c r="H89" s="5">
        <f>IF(OR(AND(H90=6,H91&lt;5),AND(H90=7,H91&lt;7),AND(H90&gt;7,H90-H91=2)),1,0)</f>
        <v>0</v>
      </c>
      <c r="I89" s="5">
        <f>IF(OR(AND(I90=6,I91&lt;5),AND(I90=7,I91&lt;7),AND(I90&gt;7,I90-I91=2)),1,0)</f>
        <v>0</v>
      </c>
      <c r="J89" s="5">
        <f>IF(OR(AND(J90=6,J91&lt;5),AND(J90=7,J91&lt;7),AND(J90&gt;7,J90-J91=2)),1,0)</f>
        <v>0</v>
      </c>
      <c r="K89" s="5">
        <f>IF(OR(AND(K90=6,K91&lt;5),AND(K90=7,K91&lt;7),AND(K90&gt;7,K90-K91=2)),1,0)</f>
        <v>0</v>
      </c>
      <c r="L89" s="5">
        <f>IF(OR(AND(L90=6,L91&lt;5),AND(L90=7,L91&lt;7),AND(L90&gt;7,L90-L91=2)),1,0)</f>
        <v>0</v>
      </c>
      <c r="M89" s="10"/>
      <c r="N89" s="4" t="str">
        <f>IF(O89&lt;&gt;"",VLOOKUP(O89,C90:N91,12,FALSE),"")</f>
        <v/>
      </c>
      <c r="O89" s="2" t="str">
        <f>IF(AND(C90="Bye",C91="Bye"),"Bye",IF(OR(M90=$G$5,C91="Bye"),C90,IF(OR(M91=$G$5,C90="Bye"),C91,"")))</f>
        <v/>
      </c>
      <c r="T89" s="24"/>
      <c r="U89" s="24"/>
      <c r="V89" s="24"/>
      <c r="W89" s="24"/>
      <c r="X89" s="24"/>
      <c r="Y89" s="9">
        <f>SUM(T90:X90)</f>
        <v>0</v>
      </c>
      <c r="Z89" s="5" t="str">
        <f>N89</f>
        <v/>
      </c>
      <c r="AK89" s="10"/>
      <c r="AW89" s="10"/>
      <c r="BI89" s="10"/>
      <c r="BU89" s="10"/>
    </row>
    <row r="90" spans="1:73" ht="15" customHeight="1" x14ac:dyDescent="0.2">
      <c r="A90" s="5">
        <f>Setup!K36</f>
        <v>53</v>
      </c>
      <c r="B90" s="6" t="str">
        <f>IF(C90="Bye","","("&amp;A90&amp;")")</f>
        <v>(53)</v>
      </c>
      <c r="C90" s="7" t="str">
        <f>IF(AND(Setup!$B$2&gt;64,Setup!$B$2&lt;=128),IF(VLOOKUP(A90,Setup!$A$15:$B$142,2,FALSE)&lt;&gt;"",VLOOKUP(A90,Setup!$A$15:$B$142,2,FALSE),"Bye"),"")</f>
        <v/>
      </c>
      <c r="D90" s="7"/>
      <c r="E90" s="7"/>
      <c r="F90" s="7"/>
      <c r="G90" s="7"/>
      <c r="H90" s="23"/>
      <c r="I90" s="23"/>
      <c r="J90" s="23"/>
      <c r="K90" s="23"/>
      <c r="L90" s="23"/>
      <c r="M90" s="12">
        <f>SUM(H89:L89)</f>
        <v>0</v>
      </c>
      <c r="N90" s="5" t="str">
        <f>B90</f>
        <v>(53)</v>
      </c>
      <c r="T90" s="5">
        <f>IF(OR(AND(T89=6,T88&lt;5),AND(T89=7,T88&lt;7),AND(T89&gt;7,T89-T88=2)),1,0)</f>
        <v>0</v>
      </c>
      <c r="U90" s="5">
        <f>IF(OR(AND(U89=6,U88&lt;5),AND(U89=7,U88&lt;7),AND(U89&gt;7,U89-U88=2)),1,0)</f>
        <v>0</v>
      </c>
      <c r="V90" s="5">
        <f>IF(OR(AND(V89=6,V88&lt;5),AND(V89=7,V88&lt;7),AND(V89&gt;7,V89-V88=2)),1,0)</f>
        <v>0</v>
      </c>
      <c r="W90" s="5">
        <f>IF(OR(AND(W89=6,W88&lt;5),AND(W89=7,W88&lt;7),AND(W89&gt;7,W89-W88=2)),1,0)</f>
        <v>0</v>
      </c>
      <c r="X90" s="5">
        <f>IF(OR(AND(X89=6,X88&lt;5),AND(X89=7,X88&lt;7),AND(X89&gt;7,X89-X88=2)),1,0)</f>
        <v>0</v>
      </c>
      <c r="Y90" s="35"/>
      <c r="AK90" s="10"/>
      <c r="AW90" s="10"/>
      <c r="BI90" s="10"/>
      <c r="BU90" s="10"/>
    </row>
    <row r="91" spans="1:73" ht="15" customHeight="1" x14ac:dyDescent="0.2">
      <c r="A91" s="5">
        <f>Setup!L36</f>
        <v>76</v>
      </c>
      <c r="B91" s="6" t="str">
        <f>IF(C91="Bye","","("&amp;A91&amp;")")</f>
        <v>(76)</v>
      </c>
      <c r="C91" s="2" t="str">
        <f>IF(AND(Setup!$B$2&gt;64,Setup!$B$2&lt;=128),IF(VLOOKUP(A91,Setup!$A$15:$B$142,2,FALSE)&lt;&gt;"",VLOOKUP(A91,Setup!$A$15:$B$142,2,FALSE),"Bye"),"")</f>
        <v/>
      </c>
      <c r="H91" s="24"/>
      <c r="I91" s="24"/>
      <c r="J91" s="24"/>
      <c r="K91" s="24"/>
      <c r="L91" s="24"/>
      <c r="M91" s="13">
        <f>SUM(H92:L92)</f>
        <v>0</v>
      </c>
      <c r="N91" s="5" t="str">
        <f>B91</f>
        <v>(76)</v>
      </c>
      <c r="Y91" s="10"/>
      <c r="AF91" s="5">
        <f>IF(OR(AND(AF92=6,AF93&lt;5),AND(AF92=7,AF93&lt;7),AND(AF92&gt;7,AF92-AF93=2)),1,0)</f>
        <v>0</v>
      </c>
      <c r="AG91" s="5">
        <f>IF(OR(AND(AG92=6,AG93&lt;5),AND(AG92=7,AG93&lt;7),AND(AG92&gt;7,AG92-AG93=2)),1,0)</f>
        <v>0</v>
      </c>
      <c r="AH91" s="5">
        <f>IF(OR(AND(AH92=6,AH93&lt;5),AND(AH92=7,AH93&lt;7),AND(AH92&gt;7,AH92-AH93=2)),1,0)</f>
        <v>0</v>
      </c>
      <c r="AI91" s="5">
        <f>IF(OR(AND(AI92=6,AI93&lt;5),AND(AI92=7,AI93&lt;7),AND(AI92&gt;7,AI92-AI93=2)),1,0)</f>
        <v>0</v>
      </c>
      <c r="AJ91" s="5">
        <f>IF(OR(AND(AJ92=6,AJ93&lt;5),AND(AJ92=7,AJ93&lt;7),AND(AJ92&gt;7,AJ92-AJ93=2)),1,0)</f>
        <v>0</v>
      </c>
      <c r="AK91" s="10"/>
      <c r="AW91" s="10"/>
      <c r="BI91" s="10"/>
      <c r="BU91" s="10"/>
    </row>
    <row r="92" spans="1:73" ht="15" customHeight="1" x14ac:dyDescent="0.2">
      <c r="A92" s="5"/>
      <c r="B92" s="4"/>
      <c r="H92" s="5">
        <f>IF(OR(AND(H91=6,H90&lt;5),AND(H91=7,H90&lt;7),AND(H91&gt;7,H91-H90=2)),1,0)</f>
        <v>0</v>
      </c>
      <c r="I92" s="5">
        <f>IF(OR(AND(I91=6,I90&lt;5),AND(I91=7,I90&lt;7),AND(I91&gt;7,I91-I90=2)),1,0)</f>
        <v>0</v>
      </c>
      <c r="J92" s="5">
        <f>IF(OR(AND(J91=6,J90&lt;5),AND(J91=7,J90&lt;7),AND(J91&gt;7,J91-J90=2)),1,0)</f>
        <v>0</v>
      </c>
      <c r="K92" s="5">
        <f>IF(OR(AND(K91=6,K90&lt;5),AND(K91=7,K90&lt;7),AND(K91&gt;7,K91-K90=2)),1,0)</f>
        <v>0</v>
      </c>
      <c r="L92" s="5">
        <f>IF(OR(AND(L91=6,L90&lt;5),AND(L91=7,L90&lt;7),AND(L91&gt;7,L91-L90=2)),1,0)</f>
        <v>0</v>
      </c>
      <c r="M92" s="5"/>
      <c r="N92" s="5"/>
      <c r="Y92" s="10"/>
      <c r="Z92" s="11" t="str">
        <f>IF(AA92&lt;&gt;"",VLOOKUP(AA92,O88:Z89,12,FALSE),"")</f>
        <v/>
      </c>
      <c r="AA92" s="7" t="str">
        <f>IF(AND(O88="Bye",O89="Bye"),"Bye",IF(OR(Y88=$G$5,O89="Bye"),O88,IF(OR(Y89=$G$5,O88="Bye"),O89,"")))</f>
        <v/>
      </c>
      <c r="AB92" s="7"/>
      <c r="AC92" s="7"/>
      <c r="AD92" s="7"/>
      <c r="AE92" s="7"/>
      <c r="AF92" s="23"/>
      <c r="AG92" s="23"/>
      <c r="AH92" s="23"/>
      <c r="AI92" s="23"/>
      <c r="AJ92" s="23"/>
      <c r="AK92" s="12">
        <f>SUM(AF91:AJ91)</f>
        <v>0</v>
      </c>
      <c r="AL92" s="5" t="str">
        <f>Z92</f>
        <v/>
      </c>
      <c r="AW92" s="10"/>
      <c r="BI92" s="10"/>
      <c r="BU92" s="10"/>
    </row>
    <row r="93" spans="1:73" ht="15" customHeight="1" x14ac:dyDescent="0.2">
      <c r="A93" s="5"/>
      <c r="B93" s="4"/>
      <c r="H93" s="5">
        <f>IF(OR(AND(H94=6,H95&lt;5),AND(H94=7,H95&lt;7),AND(H94&gt;7,H94-H95=2)),1,0)</f>
        <v>0</v>
      </c>
      <c r="I93" s="5">
        <f>IF(OR(AND(I94=6,I95&lt;5),AND(I94=7,I95&lt;7),AND(I94&gt;7,I94-I95=2)),1,0)</f>
        <v>0</v>
      </c>
      <c r="J93" s="5">
        <f>IF(OR(AND(J94=6,J95&lt;5),AND(J94=7,J95&lt;7),AND(J94&gt;7,J94-J95=2)),1,0)</f>
        <v>0</v>
      </c>
      <c r="K93" s="5">
        <f>IF(OR(AND(K94=6,K95&lt;5),AND(K94=7,K95&lt;7),AND(K94&gt;7,K94-K95=2)),1,0)</f>
        <v>0</v>
      </c>
      <c r="L93" s="5">
        <f>IF(OR(AND(L94=6,L95&lt;5),AND(L94=7,L95&lt;7),AND(L94&gt;7,L94-L95=2)),1,0)</f>
        <v>0</v>
      </c>
      <c r="Y93" s="10"/>
      <c r="Z93" s="4" t="str">
        <f>IF(AA93&lt;&gt;"",VLOOKUP(AA93,O96:Z97,12,FALSE),"")</f>
        <v/>
      </c>
      <c r="AA93" s="2" t="str">
        <f>IF(AND(O96="Bye",O97="Bye"),"Bye",IF(OR(O97="Bye",Y96=$G$5),O96,IF(OR(Y97=$G$5,O96="Bye"),O97,"")))</f>
        <v/>
      </c>
      <c r="AF93" s="24"/>
      <c r="AG93" s="24"/>
      <c r="AH93" s="24"/>
      <c r="AI93" s="24"/>
      <c r="AJ93" s="24"/>
      <c r="AK93" s="13">
        <f>SUM(AF94:AJ94)</f>
        <v>0</v>
      </c>
      <c r="AL93" s="5" t="str">
        <f>Z93</f>
        <v/>
      </c>
      <c r="AW93" s="10"/>
      <c r="BI93" s="10"/>
      <c r="BU93" s="10"/>
    </row>
    <row r="94" spans="1:73" ht="15" customHeight="1" x14ac:dyDescent="0.2">
      <c r="A94" s="5">
        <f>Setup!K37</f>
        <v>21</v>
      </c>
      <c r="B94" s="6" t="str">
        <f>IF(C94="Bye","","("&amp;A94&amp;")")</f>
        <v>(21)</v>
      </c>
      <c r="C94" s="7" t="str">
        <f>IF(AND(Setup!$B$2&gt;64,Setup!$B$2&lt;=128),IF(VLOOKUP(A94,Setup!$A$15:$B$142,2,FALSE)&lt;&gt;"",VLOOKUP(A94,Setup!$A$15:$B$142,2,FALSE),"Bye"),"")</f>
        <v/>
      </c>
      <c r="D94" s="7"/>
      <c r="E94" s="7"/>
      <c r="F94" s="7"/>
      <c r="G94" s="7"/>
      <c r="H94" s="23"/>
      <c r="I94" s="23"/>
      <c r="J94" s="23"/>
      <c r="K94" s="23"/>
      <c r="L94" s="23"/>
      <c r="M94" s="5">
        <f>SUM(H93:L93)</f>
        <v>0</v>
      </c>
      <c r="N94" s="5" t="str">
        <f>B94</f>
        <v>(21)</v>
      </c>
      <c r="Y94" s="10"/>
      <c r="AF94" s="5">
        <f>IF(OR(AND(AF93=6,AF92&lt;5),AND(AF93=7,AF92&lt;7),AND(AF93&gt;7,AF93-AF92=2)),1,0)</f>
        <v>0</v>
      </c>
      <c r="AG94" s="5">
        <f>IF(OR(AND(AG93=6,AG92&lt;5),AND(AG93=7,AG92&lt;7),AND(AG93&gt;7,AG93-AG92=2)),1,0)</f>
        <v>0</v>
      </c>
      <c r="AH94" s="5">
        <f>IF(OR(AND(AH93=6,AH92&lt;5),AND(AH93=7,AH92&lt;7),AND(AH93&gt;7,AH93-AH92=2)),1,0)</f>
        <v>0</v>
      </c>
      <c r="AI94" s="5">
        <f>IF(OR(AND(AI93=6,AI92&lt;5),AND(AI93=7,AI92&lt;7),AND(AI93&gt;7,AI93-AI92=2)),1,0)</f>
        <v>0</v>
      </c>
      <c r="AJ94" s="5">
        <f>IF(OR(AND(AJ93=6,AJ92&lt;5),AND(AJ93=7,AJ92&lt;7),AND(AJ93&gt;7,AJ93-AJ92=2)),1,0)</f>
        <v>0</v>
      </c>
      <c r="AW94" s="10"/>
      <c r="BI94" s="10"/>
      <c r="BU94" s="10"/>
    </row>
    <row r="95" spans="1:73" ht="15" customHeight="1" x14ac:dyDescent="0.2">
      <c r="A95" s="5">
        <f>Setup!L37</f>
        <v>108</v>
      </c>
      <c r="B95" s="6" t="str">
        <f>IF(C95="Bye","","("&amp;A95&amp;")")</f>
        <v>(108)</v>
      </c>
      <c r="C95" s="2" t="str">
        <f>IF(AND(Setup!$B$2&gt;64,Setup!$B$2&lt;=128),IF(VLOOKUP(A95,Setup!$A$15:$B$142,2,FALSE)&lt;&gt;"",VLOOKUP(A95,Setup!$A$15:$B$142,2,FALSE),"Bye"),"")</f>
        <v/>
      </c>
      <c r="H95" s="24"/>
      <c r="I95" s="24"/>
      <c r="J95" s="24"/>
      <c r="K95" s="24"/>
      <c r="L95" s="24"/>
      <c r="M95" s="9">
        <f>SUM(H96:L96)</f>
        <v>0</v>
      </c>
      <c r="N95" s="5" t="str">
        <f>B95</f>
        <v>(108)</v>
      </c>
      <c r="T95" s="5">
        <f>IF(OR(AND(T96=6,T97&lt;5),AND(T96=7,T97&lt;7),AND(T96&gt;7,T96-T97=2)),1,0)</f>
        <v>0</v>
      </c>
      <c r="U95" s="5">
        <f>IF(OR(AND(U96=6,U97&lt;5),AND(U96=7,U97&lt;7),AND(U96&gt;7,U96-U97=2)),1,0)</f>
        <v>0</v>
      </c>
      <c r="V95" s="5">
        <f>IF(OR(AND(V96=6,V97&lt;5),AND(V96=7,V97&lt;7),AND(V96&gt;7,V96-V97=2)),1,0)</f>
        <v>0</v>
      </c>
      <c r="W95" s="5">
        <f>IF(OR(AND(W96=6,W97&lt;5),AND(W96=7,W97&lt;7),AND(W96&gt;7,W96-W97=2)),1,0)</f>
        <v>0</v>
      </c>
      <c r="X95" s="5">
        <f>IF(OR(AND(X96=6,X97&lt;5),AND(X96=7,X97&lt;7),AND(X96&gt;7,X96-X97=2)),1,0)</f>
        <v>0</v>
      </c>
      <c r="Y95" s="10"/>
      <c r="AW95" s="10"/>
      <c r="BI95" s="10"/>
      <c r="BU95" s="10"/>
    </row>
    <row r="96" spans="1:73" ht="15" customHeight="1" x14ac:dyDescent="0.2">
      <c r="A96" s="5"/>
      <c r="B96" s="4"/>
      <c r="H96" s="5">
        <f>IF(OR(AND(H95=6,H94&lt;5),AND(H95=7,H94&lt;7),AND(H95&gt;7,H95-H94=2)),1,0)</f>
        <v>0</v>
      </c>
      <c r="I96" s="5">
        <f>IF(OR(AND(I95=6,I94&lt;5),AND(I95=7,I94&lt;7),AND(I95&gt;7,I95-I94=2)),1,0)</f>
        <v>0</v>
      </c>
      <c r="J96" s="5">
        <f>IF(OR(AND(J95=6,J94&lt;5),AND(J95=7,J94&lt;7),AND(J95&gt;7,J95-J94=2)),1,0)</f>
        <v>0</v>
      </c>
      <c r="K96" s="5">
        <f>IF(OR(AND(K95=6,K94&lt;5),AND(K95=7,K94&lt;7),AND(K95&gt;7,K95-K94=2)),1,0)</f>
        <v>0</v>
      </c>
      <c r="L96" s="5">
        <f>IF(OR(AND(L95=6,L94&lt;5),AND(L95=7,L94&lt;7),AND(L95&gt;7,L95-L94=2)),1,0)</f>
        <v>0</v>
      </c>
      <c r="M96" s="10"/>
      <c r="N96" s="11" t="str">
        <f>IF(O96&lt;&gt;"",VLOOKUP(O96,C94:N95,12,FALSE),"")</f>
        <v/>
      </c>
      <c r="O96" s="7" t="str">
        <f>IF(AND(C94="Bye",C95="Bye"),"Bye",IF(OR(M94=$G$5,C95="Bye"),C94,IF(OR(M95=$G$5,C94="Bye"),C95,"")))</f>
        <v/>
      </c>
      <c r="P96" s="7"/>
      <c r="Q96" s="7"/>
      <c r="R96" s="7"/>
      <c r="S96" s="7"/>
      <c r="T96" s="23"/>
      <c r="U96" s="23"/>
      <c r="V96" s="23"/>
      <c r="W96" s="23"/>
      <c r="X96" s="23"/>
      <c r="Y96" s="12">
        <f>SUM(T95:X95)</f>
        <v>0</v>
      </c>
      <c r="Z96" s="5" t="str">
        <f>N96</f>
        <v/>
      </c>
      <c r="AW96" s="10"/>
      <c r="BI96" s="10"/>
      <c r="BU96" s="10"/>
    </row>
    <row r="97" spans="1:73" ht="15" customHeight="1" x14ac:dyDescent="0.2">
      <c r="A97" s="5"/>
      <c r="B97" s="4"/>
      <c r="H97" s="5">
        <f>IF(OR(AND(H98=6,H99&lt;5),AND(H98=7,H99&lt;7),AND(H98&gt;7,H98-H99=2)),1,0)</f>
        <v>0</v>
      </c>
      <c r="I97" s="5">
        <f>IF(OR(AND(I98=6,I99&lt;5),AND(I98=7,I99&lt;7),AND(I98&gt;7,I98-I99=2)),1,0)</f>
        <v>0</v>
      </c>
      <c r="J97" s="5">
        <f>IF(OR(AND(J98=6,J99&lt;5),AND(J98=7,J99&lt;7),AND(J98&gt;7,J98-J99=2)),1,0)</f>
        <v>0</v>
      </c>
      <c r="K97" s="5">
        <f>IF(OR(AND(K98=6,K99&lt;5),AND(K98=7,K99&lt;7),AND(K98&gt;7,K98-K99=2)),1,0)</f>
        <v>0</v>
      </c>
      <c r="L97" s="5">
        <f>IF(OR(AND(L98=6,L99&lt;5),AND(L98=7,L99&lt;7),AND(L98&gt;7,L98-L99=2)),1,0)</f>
        <v>0</v>
      </c>
      <c r="M97" s="10"/>
      <c r="N97" s="4" t="str">
        <f>IF(O97&lt;&gt;"",VLOOKUP(O97,C98:N99,12,FALSE),"")</f>
        <v/>
      </c>
      <c r="O97" s="2" t="str">
        <f>IF(AND(C98="Bye",C99="Bye"),"Bye",IF(OR(M98=$G$5,C99="Bye"),C98,IF(OR(M99=$G$5,C98="Bye"),C99,"")))</f>
        <v/>
      </c>
      <c r="T97" s="24"/>
      <c r="U97" s="24"/>
      <c r="V97" s="24"/>
      <c r="W97" s="24"/>
      <c r="X97" s="24"/>
      <c r="Y97" s="13">
        <f>SUM(T98:X98)</f>
        <v>0</v>
      </c>
      <c r="Z97" s="5" t="str">
        <f>N97</f>
        <v/>
      </c>
      <c r="AM97" s="116"/>
      <c r="AN97" s="116"/>
      <c r="AO97" s="116"/>
      <c r="AP97" s="116"/>
      <c r="AQ97" s="116"/>
      <c r="AR97" s="116"/>
      <c r="AS97" s="116"/>
      <c r="AT97" s="116"/>
      <c r="AU97" s="116"/>
      <c r="AV97" s="3"/>
      <c r="AW97" s="10"/>
      <c r="BI97" s="10"/>
      <c r="BU97" s="10"/>
    </row>
    <row r="98" spans="1:73" ht="15" customHeight="1" x14ac:dyDescent="0.2">
      <c r="A98" s="5">
        <f>Setup!K38</f>
        <v>44</v>
      </c>
      <c r="B98" s="6" t="str">
        <f>IF(C98="Bye","","("&amp;A98&amp;")")</f>
        <v>(44)</v>
      </c>
      <c r="C98" s="7" t="str">
        <f>IF(AND(Setup!$B$2&gt;64,Setup!$B$2&lt;=128),IF(VLOOKUP(A98,Setup!$A$15:$B$142,2,FALSE)&lt;&gt;"",VLOOKUP(A98,Setup!$A$15:$B$142,2,FALSE),"Bye"),"")</f>
        <v/>
      </c>
      <c r="D98" s="7"/>
      <c r="E98" s="7"/>
      <c r="F98" s="7"/>
      <c r="G98" s="7"/>
      <c r="H98" s="23"/>
      <c r="I98" s="23"/>
      <c r="J98" s="23"/>
      <c r="K98" s="23"/>
      <c r="L98" s="23"/>
      <c r="M98" s="12">
        <f>SUM(H97:L97)</f>
        <v>0</v>
      </c>
      <c r="N98" s="5" t="str">
        <f>B98</f>
        <v>(44)</v>
      </c>
      <c r="T98" s="5">
        <f>IF(OR(AND(T97=6,T96&lt;5),AND(T97=7,T96&lt;7),AND(T97&gt;7,T97-T96=2)),1,0)</f>
        <v>0</v>
      </c>
      <c r="U98" s="5">
        <f>IF(OR(AND(U97=6,U96&lt;5),AND(U97=7,U96&lt;7),AND(U97&gt;7,U97-U96=2)),1,0)</f>
        <v>0</v>
      </c>
      <c r="V98" s="5">
        <f>IF(OR(AND(V97=6,V96&lt;5),AND(V97=7,V96&lt;7),AND(V97&gt;7,V97-V96=2)),1,0)</f>
        <v>0</v>
      </c>
      <c r="W98" s="5">
        <f>IF(OR(AND(W97=6,W96&lt;5),AND(W97=7,W96&lt;7),AND(W97&gt;7,W97-W96=2)),1,0)</f>
        <v>0</v>
      </c>
      <c r="X98" s="5">
        <f>IF(OR(AND(X97=6,X96&lt;5),AND(X97=7,X96&lt;7),AND(X97&gt;7,X97-X96=2)),1,0)</f>
        <v>0</v>
      </c>
      <c r="AQ98" s="8"/>
      <c r="AR98" s="8"/>
      <c r="AS98" s="8"/>
      <c r="AT98" s="8"/>
      <c r="AU98" s="8"/>
      <c r="AV98" s="8"/>
      <c r="AW98" s="10"/>
      <c r="BI98" s="10"/>
      <c r="BU98" s="10"/>
    </row>
    <row r="99" spans="1:73" ht="15" customHeight="1" x14ac:dyDescent="0.2">
      <c r="A99" s="5">
        <f>Setup!L38</f>
        <v>85</v>
      </c>
      <c r="B99" s="6" t="str">
        <f>IF(C99="Bye","","("&amp;A99&amp;")")</f>
        <v>(85)</v>
      </c>
      <c r="C99" s="2" t="str">
        <f>IF(AND(Setup!$B$2&gt;64,Setup!$B$2&lt;=128),IF(VLOOKUP(A99,Setup!$A$15:$B$142,2,FALSE)&lt;&gt;"",VLOOKUP(A99,Setup!$A$15:$B$142,2,FALSE),"Bye"),"")</f>
        <v/>
      </c>
      <c r="H99" s="24"/>
      <c r="I99" s="24"/>
      <c r="J99" s="24"/>
      <c r="K99" s="24"/>
      <c r="L99" s="24"/>
      <c r="M99" s="13">
        <f>SUM(H100:L100)</f>
        <v>0</v>
      </c>
      <c r="N99" s="5" t="str">
        <f>B99</f>
        <v>(85)</v>
      </c>
      <c r="AN99" s="116"/>
      <c r="AO99" s="116"/>
      <c r="AP99" s="116"/>
      <c r="AQ99" s="116"/>
      <c r="AR99" s="116"/>
      <c r="AS99" s="116"/>
      <c r="AT99" s="116"/>
      <c r="AU99" s="3"/>
      <c r="AW99" s="10"/>
      <c r="AX99" s="5"/>
      <c r="AY99" s="5"/>
      <c r="AZ99" s="5"/>
      <c r="BA99" s="5"/>
      <c r="BB99" s="5"/>
      <c r="BC99" s="5"/>
      <c r="BD99" s="5">
        <f>IF(OR(AND(BD100=6,BD101&lt;5),AND(BD100=7,BD101&lt;7),AND(BD100&gt;7,BD100-BD101=2)),1,0)</f>
        <v>0</v>
      </c>
      <c r="BE99" s="5">
        <f>IF(OR(AND(BE100=6,BE101&lt;5),AND(BE100=7,BE101&lt;7),AND(BE100&gt;7,BE100-BE101=2)),1,0)</f>
        <v>0</v>
      </c>
      <c r="BF99" s="5">
        <f>IF(OR(AND(BF100=6,BF101&lt;5),AND(BF100=7,BF101&lt;7),AND(BF100&gt;7,BF100-BF101=2)),1,0)</f>
        <v>0</v>
      </c>
      <c r="BG99" s="5">
        <f>IF(OR(AND(BG100=6,BG101&lt;5),AND(BG100=7,BG101&lt;7),AND(BG100&gt;7,BG100-BG101=2)),1,0)</f>
        <v>0</v>
      </c>
      <c r="BH99" s="5">
        <f>IF(OR(AND(BH100=6,BH101&lt;5),AND(BH100=7,BH101&lt;7),AND(BH100&gt;7,BH100-BH101=2)),1,0)</f>
        <v>0</v>
      </c>
      <c r="BI99" s="35"/>
      <c r="BJ99" s="5"/>
      <c r="BU99" s="10"/>
    </row>
    <row r="100" spans="1:73" ht="15" customHeight="1" x14ac:dyDescent="0.2">
      <c r="A100" s="5"/>
      <c r="B100" s="4"/>
      <c r="H100" s="5">
        <f>IF(OR(AND(H99=6,H98&lt;5),AND(H99=7,H98&lt;7),AND(H99&gt;7,H99-H98=2)),1,0)</f>
        <v>0</v>
      </c>
      <c r="I100" s="5">
        <f>IF(OR(AND(I99=6,I98&lt;5),AND(I99=7,I98&lt;7),AND(I99&gt;7,I99-I98=2)),1,0)</f>
        <v>0</v>
      </c>
      <c r="J100" s="5">
        <f>IF(OR(AND(J99=6,J98&lt;5),AND(J99=7,J98&lt;7),AND(J99&gt;7,J99-J98=2)),1,0)</f>
        <v>0</v>
      </c>
      <c r="K100" s="5">
        <f>IF(OR(AND(K99=6,K98&lt;5),AND(K99=7,K98&lt;7),AND(K99&gt;7,K99-K98=2)),1,0)</f>
        <v>0</v>
      </c>
      <c r="L100" s="5">
        <f>IF(OR(AND(L99=6,L98&lt;5),AND(L99=7,L98&lt;7),AND(L99&gt;7,L99-L98=2)),1,0)</f>
        <v>0</v>
      </c>
      <c r="AW100" s="10"/>
      <c r="AX100" s="11" t="str">
        <f>IF(AY100&lt;&gt;"",VLOOKUP(AY100,AM84:AX85,12,FALSE),"")</f>
        <v/>
      </c>
      <c r="AY100" s="7" t="str">
        <f>IF(AW84=$G$5,AM84,IF(AW85=$G$5,AM85,""))</f>
        <v/>
      </c>
      <c r="AZ100" s="7"/>
      <c r="BA100" s="7"/>
      <c r="BB100" s="7"/>
      <c r="BC100" s="7"/>
      <c r="BD100" s="23"/>
      <c r="BE100" s="23"/>
      <c r="BF100" s="23"/>
      <c r="BG100" s="23"/>
      <c r="BH100" s="23"/>
      <c r="BI100" s="12">
        <f>SUM(BD99:BH99)</f>
        <v>0</v>
      </c>
      <c r="BJ100" s="5" t="str">
        <f>AX100</f>
        <v/>
      </c>
      <c r="BU100" s="10"/>
    </row>
    <row r="101" spans="1:73" ht="15" customHeight="1" x14ac:dyDescent="0.2">
      <c r="A101" s="5"/>
      <c r="B101" s="4"/>
      <c r="H101" s="5">
        <f>IF(OR(AND(H102=6,H103&lt;5),AND(H102=7,H103&lt;7),AND(H102&gt;7,H102-H103=2)),1,0)</f>
        <v>0</v>
      </c>
      <c r="I101" s="5">
        <f>IF(OR(AND(I102=6,I103&lt;5),AND(I102=7,I103&lt;7),AND(I102&gt;7,I102-I103=2)),1,0)</f>
        <v>0</v>
      </c>
      <c r="J101" s="5">
        <f>IF(OR(AND(J102=6,J103&lt;5),AND(J102=7,J103&lt;7),AND(J102&gt;7,J102-J103=2)),1,0)</f>
        <v>0</v>
      </c>
      <c r="K101" s="5">
        <f>IF(OR(AND(K102=6,K103&lt;5),AND(K102=7,K103&lt;7),AND(K102&gt;7,K102-K103=2)),1,0)</f>
        <v>0</v>
      </c>
      <c r="L101" s="5">
        <f>IF(OR(AND(L102=6,L103&lt;5),AND(L102=7,L103&lt;7),AND(L102&gt;7,L102-L103=2)),1,0)</f>
        <v>0</v>
      </c>
      <c r="AW101" s="10"/>
      <c r="AX101" s="4" t="str">
        <f>IF(AY101&lt;&gt;"",VLOOKUP(AY101,AM116:AX117,12,FALSE),"")</f>
        <v/>
      </c>
      <c r="AY101" s="2" t="str">
        <f>IF(AW116=$G$5,AM116,IF(AW117=$G$5,AM117,""))</f>
        <v/>
      </c>
      <c r="BD101" s="24"/>
      <c r="BE101" s="24"/>
      <c r="BF101" s="24"/>
      <c r="BG101" s="24"/>
      <c r="BH101" s="24"/>
      <c r="BI101" s="5">
        <f>SUM(BD102:BH102)</f>
        <v>0</v>
      </c>
      <c r="BJ101" s="5" t="str">
        <f>AX101</f>
        <v/>
      </c>
      <c r="BU101" s="10"/>
    </row>
    <row r="102" spans="1:73" ht="15" customHeight="1" x14ac:dyDescent="0.2">
      <c r="A102" s="5">
        <f>Setup!K39</f>
        <v>13</v>
      </c>
      <c r="B102" s="6" t="str">
        <f>IF(C102="Bye","","("&amp;A102&amp;")")</f>
        <v>(13)</v>
      </c>
      <c r="C102" s="7" t="str">
        <f>IF(AND(Setup!$B$2&gt;64,Setup!$B$2&lt;=128),IF(VLOOKUP(A102,Setup!$A$15:$B$142,2,FALSE)&lt;&gt;"",VLOOKUP(A102,Setup!$A$15:$B$142,2,FALSE),"Bye"),"")</f>
        <v/>
      </c>
      <c r="D102" s="7"/>
      <c r="E102" s="7"/>
      <c r="F102" s="7"/>
      <c r="G102" s="7"/>
      <c r="H102" s="23"/>
      <c r="I102" s="23"/>
      <c r="J102" s="23"/>
      <c r="K102" s="23"/>
      <c r="L102" s="23"/>
      <c r="M102" s="5">
        <f>SUM(H101:L101)</f>
        <v>0</v>
      </c>
      <c r="N102" s="5" t="str">
        <f>B102</f>
        <v>(13)</v>
      </c>
      <c r="AW102" s="10"/>
      <c r="BD102" s="5">
        <f>IF(OR(AND(BD101=6,BD100&lt;5),AND(BD101=7,BD100&lt;7),AND(BD101&gt;7,BD101-BD100=2)),1,0)</f>
        <v>0</v>
      </c>
      <c r="BE102" s="5">
        <f>IF(OR(AND(BE101=6,BE100&lt;5),AND(BE101=7,BE100&lt;7),AND(BE101&gt;7,BE101-BE100=2)),1,0)</f>
        <v>0</v>
      </c>
      <c r="BF102" s="5">
        <f>IF(OR(AND(BF101=6,BF100&lt;5),AND(BF101=7,BF100&lt;7),AND(BF101&gt;7,BF101-BF100=2)),1,0)</f>
        <v>0</v>
      </c>
      <c r="BG102" s="5">
        <f>IF(OR(AND(BG101=6,BG100&lt;5),AND(BG101=7,BG100&lt;7),AND(BG101&gt;7,BG101-BG100=2)),1,0)</f>
        <v>0</v>
      </c>
      <c r="BH102" s="5">
        <f>IF(OR(AND(BH101=6,BH100&lt;5),AND(BH101=7,BH100&lt;7),AND(BH101&gt;7,BH101-BH100=2)),1,0)</f>
        <v>0</v>
      </c>
      <c r="BU102" s="10"/>
    </row>
    <row r="103" spans="1:73" ht="15" customHeight="1" x14ac:dyDescent="0.2">
      <c r="A103" s="5">
        <f>Setup!L39</f>
        <v>116</v>
      </c>
      <c r="B103" s="6" t="str">
        <f>IF(C103="Bye","","("&amp;A103&amp;")")</f>
        <v>(116)</v>
      </c>
      <c r="C103" s="2" t="str">
        <f>IF(AND(Setup!$B$2&gt;64,Setup!$B$2&lt;=128),IF(VLOOKUP(A103,Setup!$A$15:$B$142,2,FALSE)&lt;&gt;"",VLOOKUP(A103,Setup!$A$15:$B$142,2,FALSE),"Bye"),"")</f>
        <v/>
      </c>
      <c r="H103" s="24"/>
      <c r="I103" s="24"/>
      <c r="J103" s="24"/>
      <c r="K103" s="24"/>
      <c r="L103" s="24"/>
      <c r="M103" s="9">
        <f>SUM(H104:L104)</f>
        <v>0</v>
      </c>
      <c r="N103" s="5" t="str">
        <f>B103</f>
        <v>(116)</v>
      </c>
      <c r="T103" s="5">
        <f>IF(OR(AND(T104=6,T105&lt;5),AND(T104=7,T105&lt;7),AND(T104&gt;7,T104-T105=2)),1,0)</f>
        <v>0</v>
      </c>
      <c r="U103" s="5">
        <f>IF(OR(AND(U104=6,U105&lt;5),AND(U104=7,U105&lt;7),AND(U104&gt;7,U104-U105=2)),1,0)</f>
        <v>0</v>
      </c>
      <c r="V103" s="5">
        <f>IF(OR(AND(V104=6,V105&lt;5),AND(V104=7,V105&lt;7),AND(V104&gt;7,V104-V105=2)),1,0)</f>
        <v>0</v>
      </c>
      <c r="W103" s="5">
        <f>IF(OR(AND(W104=6,W105&lt;5),AND(W104=7,W105&lt;7),AND(W104&gt;7,W104-W105=2)),1,0)</f>
        <v>0</v>
      </c>
      <c r="X103" s="5">
        <f>IF(OR(AND(X104=6,X105&lt;5),AND(X104=7,X105&lt;7),AND(X104&gt;7,X104-X105=2)),1,0)</f>
        <v>0</v>
      </c>
      <c r="Y103" s="5"/>
      <c r="Z103" s="5"/>
      <c r="AW103" s="10"/>
      <c r="BC103" s="8"/>
      <c r="BD103" s="8"/>
      <c r="BE103" s="8"/>
      <c r="BF103" s="8"/>
      <c r="BG103" s="8"/>
      <c r="BH103" s="8"/>
      <c r="BU103" s="10"/>
    </row>
    <row r="104" spans="1:73" ht="15" customHeight="1" x14ac:dyDescent="0.2">
      <c r="A104" s="5"/>
      <c r="B104" s="4"/>
      <c r="H104" s="5">
        <f>IF(OR(AND(H103=6,H102&lt;5),AND(H103=7,H102&lt;7),AND(H103&gt;7,H103-H102=2)),1,0)</f>
        <v>0</v>
      </c>
      <c r="I104" s="5">
        <f>IF(OR(AND(I103=6,I102&lt;5),AND(I103=7,I102&lt;7),AND(I103&gt;7,I103-I102=2)),1,0)</f>
        <v>0</v>
      </c>
      <c r="J104" s="5">
        <f>IF(OR(AND(J103=6,J102&lt;5),AND(J103=7,J102&lt;7),AND(J103&gt;7,J103-J102=2)),1,0)</f>
        <v>0</v>
      </c>
      <c r="K104" s="5">
        <f>IF(OR(AND(K103=6,K102&lt;5),AND(K103=7,K102&lt;7),AND(K103&gt;7,K103-K102=2)),1,0)</f>
        <v>0</v>
      </c>
      <c r="L104" s="5">
        <f>IF(OR(AND(L103=6,L102&lt;5),AND(L103=7,L102&lt;7),AND(L103&gt;7,L103-L102=2)),1,0)</f>
        <v>0</v>
      </c>
      <c r="M104" s="10"/>
      <c r="N104" s="11" t="str">
        <f>IF(O104&lt;&gt;"",VLOOKUP(O104,C102:N103,12,FALSE),"")</f>
        <v/>
      </c>
      <c r="O104" s="7" t="str">
        <f>IF(AND(C102="Bye",C103="Bye"),"Bye",IF(OR(M102=$G$5,C103="Bye"),C102,IF(OR(M103=$G$5,C102="Bye"),C103,"")))</f>
        <v/>
      </c>
      <c r="P104" s="7"/>
      <c r="Q104" s="7"/>
      <c r="R104" s="7"/>
      <c r="S104" s="7"/>
      <c r="T104" s="23"/>
      <c r="U104" s="23"/>
      <c r="V104" s="23"/>
      <c r="W104" s="23"/>
      <c r="X104" s="23"/>
      <c r="Y104" s="5">
        <f>SUM(T103:X103)</f>
        <v>0</v>
      </c>
      <c r="Z104" s="5" t="str">
        <f>N104</f>
        <v/>
      </c>
      <c r="AW104" s="10"/>
      <c r="BC104" s="8"/>
      <c r="BD104" s="8"/>
      <c r="BE104" s="8"/>
      <c r="BF104" s="8"/>
      <c r="BG104" s="8"/>
      <c r="BH104" s="8"/>
      <c r="BU104" s="10"/>
    </row>
    <row r="105" spans="1:73" ht="15" customHeight="1" x14ac:dyDescent="0.2">
      <c r="A105" s="5"/>
      <c r="B105" s="4"/>
      <c r="H105" s="5">
        <f>IF(OR(AND(H106=6,H107&lt;5),AND(H106=7,H107&lt;7),AND(H106&gt;7,H106-H107=2)),1,0)</f>
        <v>0</v>
      </c>
      <c r="I105" s="5">
        <f>IF(OR(AND(I106=6,I107&lt;5),AND(I106=7,I107&lt;7),AND(I106&gt;7,I106-I107=2)),1,0)</f>
        <v>0</v>
      </c>
      <c r="J105" s="5">
        <f>IF(OR(AND(J106=6,J107&lt;5),AND(J106=7,J107&lt;7),AND(J106&gt;7,J106-J107=2)),1,0)</f>
        <v>0</v>
      </c>
      <c r="K105" s="5">
        <f>IF(OR(AND(K106=6,K107&lt;5),AND(K106=7,K107&lt;7),AND(K106&gt;7,K106-K107=2)),1,0)</f>
        <v>0</v>
      </c>
      <c r="L105" s="5">
        <f>IF(OR(AND(L106=6,L107&lt;5),AND(L106=7,L107&lt;7),AND(L106&gt;7,L106-L107=2)),1,0)</f>
        <v>0</v>
      </c>
      <c r="M105" s="10"/>
      <c r="N105" s="4" t="str">
        <f>IF(O105&lt;&gt;"",VLOOKUP(O105,C106:N107,12,FALSE),"")</f>
        <v/>
      </c>
      <c r="O105" s="2" t="str">
        <f>IF(AND(C106="Bye",C107="Bye"),"Bye",IF(OR(M106=$G$5,C107="Bye"),C106,IF(OR(M107=$G$5,C106="Bye"),C107,"")))</f>
        <v/>
      </c>
      <c r="T105" s="24"/>
      <c r="U105" s="24"/>
      <c r="V105" s="24"/>
      <c r="W105" s="24"/>
      <c r="X105" s="24"/>
      <c r="Y105" s="9">
        <f>SUM(T106:X106)</f>
        <v>0</v>
      </c>
      <c r="Z105" s="5" t="str">
        <f>N105</f>
        <v/>
      </c>
      <c r="AW105" s="10"/>
      <c r="BU105" s="10"/>
    </row>
    <row r="106" spans="1:73" ht="15" customHeight="1" x14ac:dyDescent="0.2">
      <c r="A106" s="5">
        <f>Setup!K40</f>
        <v>52</v>
      </c>
      <c r="B106" s="6" t="str">
        <f>IF(C106="Bye","","("&amp;A106&amp;")")</f>
        <v>(52)</v>
      </c>
      <c r="C106" s="7" t="str">
        <f>IF(AND(Setup!$B$2&gt;64,Setup!$B$2&lt;=128),IF(VLOOKUP(A106,Setup!$A$15:$B$142,2,FALSE)&lt;&gt;"",VLOOKUP(A106,Setup!$A$15:$B$142,2,FALSE),"Bye"),"")</f>
        <v/>
      </c>
      <c r="D106" s="7"/>
      <c r="E106" s="7"/>
      <c r="F106" s="7"/>
      <c r="G106" s="7"/>
      <c r="H106" s="23"/>
      <c r="I106" s="23"/>
      <c r="J106" s="23"/>
      <c r="K106" s="23"/>
      <c r="L106" s="23"/>
      <c r="M106" s="12">
        <f>SUM(H105:L105)</f>
        <v>0</v>
      </c>
      <c r="N106" s="5" t="str">
        <f>B106</f>
        <v>(52)</v>
      </c>
      <c r="T106" s="5">
        <f>IF(OR(AND(T105=6,T104&lt;5),AND(T105=7,T104&lt;7),AND(T105&gt;7,T105-T104=2)),1,0)</f>
        <v>0</v>
      </c>
      <c r="U106" s="5">
        <f>IF(OR(AND(U105=6,U104&lt;5),AND(U105=7,U104&lt;7),AND(U105&gt;7,U105-U104=2)),1,0)</f>
        <v>0</v>
      </c>
      <c r="V106" s="5">
        <f>IF(OR(AND(V105=6,V104&lt;5),AND(V105=7,V104&lt;7),AND(V105&gt;7,V105-V104=2)),1,0)</f>
        <v>0</v>
      </c>
      <c r="W106" s="5">
        <f>IF(OR(AND(W105=6,W104&lt;5),AND(W105=7,W104&lt;7),AND(W105&gt;7,W105-W104=2)),1,0)</f>
        <v>0</v>
      </c>
      <c r="X106" s="5">
        <f>IF(OR(AND(X105=6,X104&lt;5),AND(X105=7,X104&lt;7),AND(X105&gt;7,X105-X104=2)),1,0)</f>
        <v>0</v>
      </c>
      <c r="Y106" s="35"/>
      <c r="AW106" s="10"/>
      <c r="BU106" s="10"/>
    </row>
    <row r="107" spans="1:73" ht="15" customHeight="1" x14ac:dyDescent="0.2">
      <c r="A107" s="5">
        <f>Setup!L40</f>
        <v>77</v>
      </c>
      <c r="B107" s="6" t="str">
        <f>IF(C107="Bye","","("&amp;A107&amp;")")</f>
        <v>(77)</v>
      </c>
      <c r="C107" s="2" t="str">
        <f>IF(AND(Setup!$B$2&gt;64,Setup!$B$2&lt;=128),IF(VLOOKUP(A107,Setup!$A$15:$B$142,2,FALSE)&lt;&gt;"",VLOOKUP(A107,Setup!$A$15:$B$142,2,FALSE),"Bye"),"")</f>
        <v/>
      </c>
      <c r="H107" s="24"/>
      <c r="I107" s="24"/>
      <c r="J107" s="24"/>
      <c r="K107" s="24"/>
      <c r="L107" s="24"/>
      <c r="M107" s="13">
        <f>SUM(H108:L108)</f>
        <v>0</v>
      </c>
      <c r="N107" s="5" t="str">
        <f>B107</f>
        <v>(77)</v>
      </c>
      <c r="Y107" s="10"/>
      <c r="AF107" s="5">
        <f>IF(OR(AND(AF108=6,AF109&lt;5),AND(AF108=7,AF109&lt;7),AND(AF108&gt;7,AF108-AF109=2)),1,0)</f>
        <v>0</v>
      </c>
      <c r="AG107" s="5">
        <f>IF(OR(AND(AG108=6,AG109&lt;5),AND(AG108=7,AG109&lt;7),AND(AG108&gt;7,AG108-AG109=2)),1,0)</f>
        <v>0</v>
      </c>
      <c r="AH107" s="5">
        <f>IF(OR(AND(AH108=6,AH109&lt;5),AND(AH108=7,AH109&lt;7),AND(AH108&gt;7,AH108-AH109=2)),1,0)</f>
        <v>0</v>
      </c>
      <c r="AI107" s="5">
        <f>IF(OR(AND(AI108=6,AI109&lt;5),AND(AI108=7,AI109&lt;7),AND(AI108&gt;7,AI108-AI109=2)),1,0)</f>
        <v>0</v>
      </c>
      <c r="AJ107" s="5">
        <f>IF(OR(AND(AJ108=6,AJ109&lt;5),AND(AJ108=7,AJ109&lt;7),AND(AJ108&gt;7,AJ108-AJ109=2)),1,0)</f>
        <v>0</v>
      </c>
      <c r="AK107" s="5"/>
      <c r="AW107" s="10"/>
      <c r="BU107" s="10"/>
    </row>
    <row r="108" spans="1:73" ht="15" customHeight="1" x14ac:dyDescent="0.2">
      <c r="A108" s="5"/>
      <c r="B108" s="4"/>
      <c r="H108" s="5">
        <f>IF(OR(AND(H107=6,H106&lt;5),AND(H107=7,H106&lt;7),AND(H107&gt;7,H107-H106=2)),1,0)</f>
        <v>0</v>
      </c>
      <c r="I108" s="5">
        <f>IF(OR(AND(I107=6,I106&lt;5),AND(I107=7,I106&lt;7),AND(I107&gt;7,I107-I106=2)),1,0)</f>
        <v>0</v>
      </c>
      <c r="J108" s="5">
        <f>IF(OR(AND(J107=6,J106&lt;5),AND(J107=7,J106&lt;7),AND(J107&gt;7,J107-J106=2)),1,0)</f>
        <v>0</v>
      </c>
      <c r="K108" s="5">
        <f>IF(OR(AND(K107=6,K106&lt;5),AND(K107=7,K106&lt;7),AND(K107&gt;7,K107-K106=2)),1,0)</f>
        <v>0</v>
      </c>
      <c r="L108" s="5">
        <f>IF(OR(AND(L107=6,L106&lt;5),AND(L107=7,L106&lt;7),AND(L107&gt;7,L107-L106=2)),1,0)</f>
        <v>0</v>
      </c>
      <c r="M108" s="5"/>
      <c r="N108" s="5"/>
      <c r="Y108" s="10"/>
      <c r="Z108" s="11" t="str">
        <f>IF(AA108&lt;&gt;"",VLOOKUP(AA108,O104:Z105,12,FALSE),"")</f>
        <v/>
      </c>
      <c r="AA108" s="7" t="str">
        <f>IF(AND(O104="Bye",O105="Bye"),"Bye",IF(OR(Y104=$G$5,O105="Bye"),O104,IF(OR(Y105=$G$5,O104="Bye"),O105,"")))</f>
        <v/>
      </c>
      <c r="AB108" s="7"/>
      <c r="AC108" s="7"/>
      <c r="AD108" s="7"/>
      <c r="AE108" s="7"/>
      <c r="AF108" s="23"/>
      <c r="AG108" s="23"/>
      <c r="AH108" s="23"/>
      <c r="AI108" s="23"/>
      <c r="AJ108" s="23"/>
      <c r="AK108" s="5">
        <f>SUM(AF107:AJ107)</f>
        <v>0</v>
      </c>
      <c r="AL108" s="5" t="str">
        <f>Z108</f>
        <v/>
      </c>
      <c r="AW108" s="10"/>
      <c r="BU108" s="10"/>
    </row>
    <row r="109" spans="1:73" ht="15" customHeight="1" x14ac:dyDescent="0.2">
      <c r="A109" s="5"/>
      <c r="B109" s="4"/>
      <c r="H109" s="5">
        <f>IF(OR(AND(H110=6,H111&lt;5),AND(H110=7,H111&lt;7),AND(H110&gt;7,H110-H111=2)),1,0)</f>
        <v>0</v>
      </c>
      <c r="I109" s="5">
        <f>IF(OR(AND(I110=6,I111&lt;5),AND(I110=7,I111&lt;7),AND(I110&gt;7,I110-I111=2)),1,0)</f>
        <v>0</v>
      </c>
      <c r="J109" s="5">
        <f>IF(OR(AND(J110=6,J111&lt;5),AND(J110=7,J111&lt;7),AND(J110&gt;7,J110-J111=2)),1,0)</f>
        <v>0</v>
      </c>
      <c r="K109" s="5">
        <f>IF(OR(AND(K110=6,K111&lt;5),AND(K110=7,K111&lt;7),AND(K110&gt;7,K110-K111=2)),1,0)</f>
        <v>0</v>
      </c>
      <c r="L109" s="5">
        <f>IF(OR(AND(L110=6,L111&lt;5),AND(L110=7,L111&lt;7),AND(L110&gt;7,L110-L111=2)),1,0)</f>
        <v>0</v>
      </c>
      <c r="Y109" s="10"/>
      <c r="Z109" s="4" t="str">
        <f>IF(AA109&lt;&gt;"",VLOOKUP(AA109,O112:Z113,12,FALSE),"")</f>
        <v/>
      </c>
      <c r="AA109" s="2" t="str">
        <f>IF(AND(O112="Bye",O113="Bye"),"Bye",IF(OR(O113="Bye",Y112=$G$5),O112,IF(OR(Y113=$G$5,O112="Bye"),O113,"")))</f>
        <v/>
      </c>
      <c r="AF109" s="24"/>
      <c r="AG109" s="24"/>
      <c r="AH109" s="24"/>
      <c r="AI109" s="24"/>
      <c r="AJ109" s="24"/>
      <c r="AK109" s="9">
        <f>SUM(AF110:AJ110)</f>
        <v>0</v>
      </c>
      <c r="AL109" s="5" t="str">
        <f>Z109</f>
        <v/>
      </c>
      <c r="AW109" s="10"/>
      <c r="BU109" s="10"/>
    </row>
    <row r="110" spans="1:73" ht="15" customHeight="1" x14ac:dyDescent="0.2">
      <c r="A110" s="5">
        <f>Setup!K41</f>
        <v>20</v>
      </c>
      <c r="B110" s="6" t="str">
        <f>IF(C110="Bye","","("&amp;A110&amp;")")</f>
        <v>(20)</v>
      </c>
      <c r="C110" s="7" t="str">
        <f>IF(AND(Setup!$B$2&gt;64,Setup!$B$2&lt;=128),IF(VLOOKUP(A110,Setup!$A$15:$B$142,2,FALSE)&lt;&gt;"",VLOOKUP(A110,Setup!$A$15:$B$142,2,FALSE),"Bye"),"")</f>
        <v/>
      </c>
      <c r="D110" s="7"/>
      <c r="E110" s="7"/>
      <c r="F110" s="7"/>
      <c r="G110" s="7"/>
      <c r="H110" s="23"/>
      <c r="I110" s="23"/>
      <c r="J110" s="23"/>
      <c r="K110" s="23"/>
      <c r="L110" s="23"/>
      <c r="M110" s="5">
        <f>SUM(H109:L109)</f>
        <v>0</v>
      </c>
      <c r="N110" s="5" t="str">
        <f>B110</f>
        <v>(20)</v>
      </c>
      <c r="Y110" s="10"/>
      <c r="AF110" s="5">
        <f>IF(OR(AND(AF109=6,AF108&lt;5),AND(AF109=7,AF108&lt;7),AND(AF109&gt;7,AF109-AF108=2)),1,0)</f>
        <v>0</v>
      </c>
      <c r="AG110" s="5">
        <f>IF(OR(AND(AG109=6,AG108&lt;5),AND(AG109=7,AG108&lt;7),AND(AG109&gt;7,AG109-AG108=2)),1,0)</f>
        <v>0</v>
      </c>
      <c r="AH110" s="5">
        <f>IF(OR(AND(AH109=6,AH108&lt;5),AND(AH109=7,AH108&lt;7),AND(AH109&gt;7,AH109-AH108=2)),1,0)</f>
        <v>0</v>
      </c>
      <c r="AI110" s="5">
        <f>IF(OR(AND(AI109=6,AI108&lt;5),AND(AI109=7,AI108&lt;7),AND(AI109&gt;7,AI109-AI108=2)),1,0)</f>
        <v>0</v>
      </c>
      <c r="AJ110" s="5">
        <f>IF(OR(AND(AJ109=6,AJ108&lt;5),AND(AJ109=7,AJ108&lt;7),AND(AJ109&gt;7,AJ109-AJ108=2)),1,0)</f>
        <v>0</v>
      </c>
      <c r="AK110" s="35"/>
      <c r="AL110" s="5"/>
      <c r="AM110" s="5"/>
      <c r="AN110" s="5"/>
      <c r="AO110" s="5"/>
      <c r="AP110" s="5"/>
      <c r="AQ110" s="5"/>
      <c r="AW110" s="10"/>
      <c r="BU110" s="10"/>
    </row>
    <row r="111" spans="1:73" ht="15" customHeight="1" x14ac:dyDescent="0.2">
      <c r="A111" s="5">
        <f>Setup!L41</f>
        <v>109</v>
      </c>
      <c r="B111" s="6" t="str">
        <f>IF(C111="Bye","","("&amp;A111&amp;")")</f>
        <v>(109)</v>
      </c>
      <c r="C111" s="2" t="str">
        <f>IF(AND(Setup!$B$2&gt;64,Setup!$B$2&lt;=128),IF(VLOOKUP(A111,Setup!$A$15:$B$142,2,FALSE)&lt;&gt;"",VLOOKUP(A111,Setup!$A$15:$B$142,2,FALSE),"Bye"),"")</f>
        <v/>
      </c>
      <c r="H111" s="24"/>
      <c r="I111" s="24"/>
      <c r="J111" s="24"/>
      <c r="K111" s="24"/>
      <c r="L111" s="24"/>
      <c r="M111" s="9">
        <f>SUM(H112:L112)</f>
        <v>0</v>
      </c>
      <c r="N111" s="5" t="str">
        <f>B111</f>
        <v>(109)</v>
      </c>
      <c r="T111" s="5">
        <f>IF(OR(AND(T112=6,T113&lt;5),AND(T112=7,T113&lt;7),AND(T112&gt;7,T112-T113=2)),1,0)</f>
        <v>0</v>
      </c>
      <c r="U111" s="5">
        <f>IF(OR(AND(U112=6,U113&lt;5),AND(U112=7,U113&lt;7),AND(U112&gt;7,U112-U113=2)),1,0)</f>
        <v>0</v>
      </c>
      <c r="V111" s="5">
        <f>IF(OR(AND(V112=6,V113&lt;5),AND(V112=7,V113&lt;7),AND(V112&gt;7,V112-V113=2)),1,0)</f>
        <v>0</v>
      </c>
      <c r="W111" s="5">
        <f>IF(OR(AND(W112=6,W113&lt;5),AND(W112=7,W113&lt;7),AND(W112&gt;7,W112-W113=2)),1,0)</f>
        <v>0</v>
      </c>
      <c r="X111" s="5">
        <f>IF(OR(AND(X112=6,X113&lt;5),AND(X112=7,X113&lt;7),AND(X112&gt;7,X112-X113=2)),1,0)</f>
        <v>0</v>
      </c>
      <c r="Y111" s="10"/>
      <c r="AK111" s="10"/>
      <c r="AW111" s="10"/>
      <c r="BU111" s="10"/>
    </row>
    <row r="112" spans="1:73" ht="15" customHeight="1" x14ac:dyDescent="0.2">
      <c r="A112" s="5"/>
      <c r="B112" s="4"/>
      <c r="H112" s="5">
        <f>IF(OR(AND(H111=6,H110&lt;5),AND(H111=7,H110&lt;7),AND(H111&gt;7,H111-H110=2)),1,0)</f>
        <v>0</v>
      </c>
      <c r="I112" s="5">
        <f>IF(OR(AND(I111=6,I110&lt;5),AND(I111=7,I110&lt;7),AND(I111&gt;7,I111-I110=2)),1,0)</f>
        <v>0</v>
      </c>
      <c r="J112" s="5">
        <f>IF(OR(AND(J111=6,J110&lt;5),AND(J111=7,J110&lt;7),AND(J111&gt;7,J111-J110=2)),1,0)</f>
        <v>0</v>
      </c>
      <c r="K112" s="5">
        <f>IF(OR(AND(K111=6,K110&lt;5),AND(K111=7,K110&lt;7),AND(K111&gt;7,K111-K110=2)),1,0)</f>
        <v>0</v>
      </c>
      <c r="L112" s="5">
        <f>IF(OR(AND(L111=6,L110&lt;5),AND(L111=7,L110&lt;7),AND(L111&gt;7,L111-L110=2)),1,0)</f>
        <v>0</v>
      </c>
      <c r="M112" s="10"/>
      <c r="N112" s="11" t="str">
        <f>IF(O112&lt;&gt;"",VLOOKUP(O112,C110:N111,12,FALSE),"")</f>
        <v/>
      </c>
      <c r="O112" s="7" t="str">
        <f>IF(AND(C110="Bye",C111="Bye"),"Bye",IF(OR(M110=$G$5,C111="Bye"),C110,IF(OR(M111=$G$5,C110="Bye"),C111,"")))</f>
        <v/>
      </c>
      <c r="P112" s="7"/>
      <c r="Q112" s="7"/>
      <c r="R112" s="7"/>
      <c r="S112" s="7"/>
      <c r="T112" s="23"/>
      <c r="U112" s="23"/>
      <c r="V112" s="23"/>
      <c r="W112" s="23"/>
      <c r="X112" s="23"/>
      <c r="Y112" s="12">
        <f>SUM(T111:X111)</f>
        <v>0</v>
      </c>
      <c r="Z112" s="5" t="str">
        <f>N112</f>
        <v/>
      </c>
      <c r="AK112" s="10"/>
      <c r="AW112" s="10"/>
      <c r="BU112" s="10"/>
    </row>
    <row r="113" spans="1:73" ht="15" customHeight="1" x14ac:dyDescent="0.2">
      <c r="A113" s="5"/>
      <c r="B113" s="4"/>
      <c r="H113" s="5">
        <f>IF(OR(AND(H114=6,H115&lt;5),AND(H114=7,H115&lt;7),AND(H114&gt;7,H114-H115=2)),1,0)</f>
        <v>0</v>
      </c>
      <c r="I113" s="5">
        <f>IF(OR(AND(I114=6,I115&lt;5),AND(I114=7,I115&lt;7),AND(I114&gt;7,I114-I115=2)),1,0)</f>
        <v>0</v>
      </c>
      <c r="J113" s="5">
        <f>IF(OR(AND(J114=6,J115&lt;5),AND(J114=7,J115&lt;7),AND(J114&gt;7,J114-J115=2)),1,0)</f>
        <v>0</v>
      </c>
      <c r="K113" s="5">
        <f>IF(OR(AND(K114=6,K115&lt;5),AND(K114=7,K115&lt;7),AND(K114&gt;7,K114-K115=2)),1,0)</f>
        <v>0</v>
      </c>
      <c r="L113" s="5">
        <f>IF(OR(AND(L114=6,L115&lt;5),AND(L114=7,L115&lt;7),AND(L114&gt;7,L114-L115=2)),1,0)</f>
        <v>0</v>
      </c>
      <c r="M113" s="10"/>
      <c r="N113" s="4" t="str">
        <f>IF(O113&lt;&gt;"",VLOOKUP(O113,C114:N115,12,FALSE),"")</f>
        <v/>
      </c>
      <c r="O113" s="2" t="str">
        <f>IF(AND(C114="Bye",C115="Bye"),"Bye",IF(OR(M114=$G$5,C115="Bye"),C114,IF(OR(M115=$G$5,C114="Bye"),C115,"")))</f>
        <v/>
      </c>
      <c r="T113" s="24"/>
      <c r="U113" s="24"/>
      <c r="V113" s="24"/>
      <c r="W113" s="24"/>
      <c r="X113" s="24"/>
      <c r="Y113" s="13">
        <f>SUM(T114:X114)</f>
        <v>0</v>
      </c>
      <c r="Z113" s="5" t="str">
        <f>N113</f>
        <v/>
      </c>
      <c r="AK113" s="10"/>
      <c r="AW113" s="10"/>
      <c r="BU113" s="10"/>
    </row>
    <row r="114" spans="1:73" ht="15" customHeight="1" x14ac:dyDescent="0.2">
      <c r="A114" s="5">
        <f>Setup!K42</f>
        <v>45</v>
      </c>
      <c r="B114" s="6" t="str">
        <f>IF(C114="Bye","","("&amp;A114&amp;")")</f>
        <v>(45)</v>
      </c>
      <c r="C114" s="7" t="str">
        <f>IF(AND(Setup!$B$2&gt;64,Setup!$B$2&lt;=128),IF(VLOOKUP(A114,Setup!$A$15:$B$142,2,FALSE)&lt;&gt;"",VLOOKUP(A114,Setup!$A$15:$B$142,2,FALSE),"Bye"),"")</f>
        <v/>
      </c>
      <c r="D114" s="7"/>
      <c r="E114" s="7"/>
      <c r="F114" s="7"/>
      <c r="G114" s="7"/>
      <c r="H114" s="23"/>
      <c r="I114" s="23"/>
      <c r="J114" s="23"/>
      <c r="K114" s="23"/>
      <c r="L114" s="23"/>
      <c r="M114" s="12">
        <f>SUM(H113:L113)</f>
        <v>0</v>
      </c>
      <c r="N114" s="5" t="str">
        <f>B114</f>
        <v>(45)</v>
      </c>
      <c r="T114" s="5">
        <f>IF(OR(AND(T113=6,T112&lt;5),AND(T113=7,T112&lt;7),AND(T113&gt;7,T113-T112=2)),1,0)</f>
        <v>0</v>
      </c>
      <c r="U114" s="5">
        <f>IF(OR(AND(U113=6,U112&lt;5),AND(U113=7,U112&lt;7),AND(U113&gt;7,U113-U112=2)),1,0)</f>
        <v>0</v>
      </c>
      <c r="V114" s="5">
        <f>IF(OR(AND(V113=6,V112&lt;5),AND(V113=7,V112&lt;7),AND(V113&gt;7,V113-V112=2)),1,0)</f>
        <v>0</v>
      </c>
      <c r="W114" s="5">
        <f>IF(OR(AND(W113=6,W112&lt;5),AND(W113=7,W112&lt;7),AND(W113&gt;7,W113-W112=2)),1,0)</f>
        <v>0</v>
      </c>
      <c r="X114" s="5">
        <f>IF(OR(AND(X113=6,X112&lt;5),AND(X113=7,X112&lt;7),AND(X113&gt;7,X113-X112=2)),1,0)</f>
        <v>0</v>
      </c>
      <c r="AK114" s="10"/>
      <c r="AW114" s="10"/>
      <c r="BU114" s="10"/>
    </row>
    <row r="115" spans="1:73" ht="15" customHeight="1" x14ac:dyDescent="0.2">
      <c r="A115" s="5">
        <f>Setup!L42</f>
        <v>84</v>
      </c>
      <c r="B115" s="6" t="str">
        <f>IF(C115="Bye","","("&amp;A115&amp;")")</f>
        <v>(84)</v>
      </c>
      <c r="C115" s="2" t="str">
        <f>IF(AND(Setup!$B$2&gt;64,Setup!$B$2&lt;=128),IF(VLOOKUP(A115,Setup!$A$15:$B$142,2,FALSE)&lt;&gt;"",VLOOKUP(A115,Setup!$A$15:$B$142,2,FALSE),"Bye"),"")</f>
        <v/>
      </c>
      <c r="H115" s="24"/>
      <c r="I115" s="24"/>
      <c r="J115" s="24"/>
      <c r="K115" s="24"/>
      <c r="L115" s="24"/>
      <c r="M115" s="13">
        <f>SUM(H116:L116)</f>
        <v>0</v>
      </c>
      <c r="N115" s="5" t="str">
        <f>B115</f>
        <v>(84)</v>
      </c>
      <c r="AK115" s="10"/>
      <c r="AR115" s="5">
        <f>IF(OR(AND(AR116=6,AR117&lt;5),AND(AR116=7,AR117&lt;7),AND(AR116&gt;7,AR116-AR117=2)),1,0)</f>
        <v>0</v>
      </c>
      <c r="AS115" s="5">
        <f>IF(OR(AND(AS116=6,AS117&lt;5),AND(AS116=7,AS117&lt;7),AND(AS116&gt;7,AS116-AS117=2)),1,0)</f>
        <v>0</v>
      </c>
      <c r="AT115" s="5">
        <f>IF(OR(AND(AT116=6,AT117&lt;5),AND(AT116=7,AT117&lt;7),AND(AT116&gt;7,AT116-AT117=2)),1,0)</f>
        <v>0</v>
      </c>
      <c r="AU115" s="5">
        <f>IF(OR(AND(AU116=6,AU117&lt;5),AND(AU116=7,AU117&lt;7),AND(AU116&gt;7,AU116-AU117=2)),1,0)</f>
        <v>0</v>
      </c>
      <c r="AV115" s="5">
        <f>IF(OR(AND(AV116=6,AV117&lt;5),AND(AV116=7,AV117&lt;7),AND(AV116&gt;7,AV116-AV117=2)),1,0)</f>
        <v>0</v>
      </c>
      <c r="AW115" s="10"/>
      <c r="BU115" s="10"/>
    </row>
    <row r="116" spans="1:73" ht="15" customHeight="1" x14ac:dyDescent="0.2">
      <c r="A116" s="5"/>
      <c r="B116" s="4"/>
      <c r="H116" s="5">
        <f>IF(OR(AND(H115=6,H114&lt;5),AND(H115=7,H114&lt;7),AND(H115&gt;7,H115-H114=2)),1,0)</f>
        <v>0</v>
      </c>
      <c r="I116" s="5">
        <f>IF(OR(AND(I115=6,I114&lt;5),AND(I115=7,I114&lt;7),AND(I115&gt;7,I115-I114=2)),1,0)</f>
        <v>0</v>
      </c>
      <c r="J116" s="5">
        <f>IF(OR(AND(J115=6,J114&lt;5),AND(J115=7,J114&lt;7),AND(J115&gt;7,J115-J114=2)),1,0)</f>
        <v>0</v>
      </c>
      <c r="K116" s="5">
        <f>IF(OR(AND(K115=6,K114&lt;5),AND(K115=7,K114&lt;7),AND(K115&gt;7,K115-K114=2)),1,0)</f>
        <v>0</v>
      </c>
      <c r="L116" s="5">
        <f>IF(OR(AND(L115=6,L114&lt;5),AND(L115=7,L114&lt;7),AND(L115&gt;7,L115-L114=2)),1,0)</f>
        <v>0</v>
      </c>
      <c r="AK116" s="10"/>
      <c r="AL116" s="11" t="str">
        <f>IF(AM116&lt;&gt;"",VLOOKUP(AM116,AA108:AL109,12,FALSE),"")</f>
        <v/>
      </c>
      <c r="AM116" s="7" t="str">
        <f>IF(AK108=$G$5,AA108,IF(AK109=$G$5,AA109,""))</f>
        <v/>
      </c>
      <c r="AN116" s="7"/>
      <c r="AO116" s="7"/>
      <c r="AP116" s="7"/>
      <c r="AQ116" s="7"/>
      <c r="AR116" s="23"/>
      <c r="AS116" s="23"/>
      <c r="AT116" s="23"/>
      <c r="AU116" s="23"/>
      <c r="AV116" s="23"/>
      <c r="AW116" s="34">
        <f>SUM(AR115:AV115)</f>
        <v>0</v>
      </c>
      <c r="AX116" s="5" t="str">
        <f>AL116</f>
        <v/>
      </c>
      <c r="BU116" s="10"/>
    </row>
    <row r="117" spans="1:73" ht="15" customHeight="1" x14ac:dyDescent="0.2">
      <c r="A117" s="5"/>
      <c r="B117" s="4"/>
      <c r="H117" s="5">
        <f>IF(OR(AND(H118=6,H119&lt;5),AND(H118=7,H119&lt;7),AND(H118&gt;7,H118-H119=2)),1,0)</f>
        <v>0</v>
      </c>
      <c r="I117" s="5">
        <f>IF(OR(AND(I118=6,I119&lt;5),AND(I118=7,I119&lt;7),AND(I118&gt;7,I118-I119=2)),1,0)</f>
        <v>0</v>
      </c>
      <c r="J117" s="5">
        <f>IF(OR(AND(J118=6,J119&lt;5),AND(J118=7,J119&lt;7),AND(J118&gt;7,J118-J119=2)),1,0)</f>
        <v>0</v>
      </c>
      <c r="K117" s="5">
        <f>IF(OR(AND(K118=6,K119&lt;5),AND(K118=7,K119&lt;7),AND(K118&gt;7,K118-K119=2)),1,0)</f>
        <v>0</v>
      </c>
      <c r="L117" s="5">
        <f>IF(OR(AND(L118=6,L119&lt;5),AND(L118=7,L119&lt;7),AND(L118&gt;7,L118-L119=2)),1,0)</f>
        <v>0</v>
      </c>
      <c r="M117" s="5"/>
      <c r="AK117" s="10"/>
      <c r="AL117" s="4" t="str">
        <f>IF(AM117&lt;&gt;"",VLOOKUP(AM117,AA124:AL125,12,FALSE),"")</f>
        <v/>
      </c>
      <c r="AM117" s="2" t="str">
        <f>IF(AK124=$G$5,AA124,IF(AK125=$G$5,AA125,""))</f>
        <v/>
      </c>
      <c r="AR117" s="24"/>
      <c r="AS117" s="24"/>
      <c r="AT117" s="24"/>
      <c r="AU117" s="24"/>
      <c r="AV117" s="24"/>
      <c r="AW117" s="5">
        <f>SUM(AR118:AV118)</f>
        <v>0</v>
      </c>
      <c r="AX117" s="5" t="str">
        <f>AL117</f>
        <v/>
      </c>
      <c r="BU117" s="10"/>
    </row>
    <row r="118" spans="1:73" ht="15" customHeight="1" x14ac:dyDescent="0.2">
      <c r="A118" s="5">
        <f>Setup!K43</f>
        <v>29</v>
      </c>
      <c r="B118" s="6" t="str">
        <f>IF(C118="Bye","","("&amp;A118&amp;")")</f>
        <v>(29)</v>
      </c>
      <c r="C118" s="7" t="str">
        <f>IF(AND(Setup!$B$2&gt;64,Setup!$B$2&lt;=128),IF(VLOOKUP(A118,Setup!$A$15:$B$142,2,FALSE)&lt;&gt;"",VLOOKUP(A118,Setup!$A$15:$B$142,2,FALSE),"Bye"),"")</f>
        <v/>
      </c>
      <c r="D118" s="7"/>
      <c r="E118" s="7"/>
      <c r="F118" s="7"/>
      <c r="G118" s="7"/>
      <c r="H118" s="23"/>
      <c r="I118" s="23"/>
      <c r="J118" s="23"/>
      <c r="K118" s="23"/>
      <c r="L118" s="23"/>
      <c r="M118" s="5">
        <f>SUM(H117:L117)</f>
        <v>0</v>
      </c>
      <c r="N118" s="5" t="str">
        <f>B118</f>
        <v>(29)</v>
      </c>
      <c r="AK118" s="10"/>
      <c r="AR118" s="5">
        <f>IF(OR(AND(AR117=6,AR116&lt;5),AND(AR117=7,AR116&lt;7),AND(AR117&gt;7,AR117-AR116=2)),1,0)</f>
        <v>0</v>
      </c>
      <c r="AS118" s="5">
        <f>IF(OR(AND(AS117=6,AS116&lt;5),AND(AS117=7,AS116&lt;7),AND(AS117&gt;7,AS117-AS116=2)),1,0)</f>
        <v>0</v>
      </c>
      <c r="AT118" s="5">
        <f>IF(OR(AND(AT117=6,AT116&lt;5),AND(AT117=7,AT116&lt;7),AND(AT117&gt;7,AT117-AT116=2)),1,0)</f>
        <v>0</v>
      </c>
      <c r="AU118" s="5">
        <f>IF(OR(AND(AU117=6,AU116&lt;5),AND(AU117=7,AU116&lt;7),AND(AU117&gt;7,AU117-AU116=2)),1,0)</f>
        <v>0</v>
      </c>
      <c r="AV118" s="5">
        <f>IF(OR(AND(AV117=6,AV116&lt;5),AND(AV117=7,AV116&lt;7),AND(AV117&gt;7,AV117-AV116=2)),1,0)</f>
        <v>0</v>
      </c>
      <c r="BU118" s="10"/>
    </row>
    <row r="119" spans="1:73" ht="15" customHeight="1" x14ac:dyDescent="0.2">
      <c r="A119" s="5">
        <f>Setup!L43</f>
        <v>100</v>
      </c>
      <c r="B119" s="6" t="str">
        <f>IF(C119="Bye","","("&amp;A119&amp;")")</f>
        <v>(100)</v>
      </c>
      <c r="C119" s="2" t="str">
        <f>IF(AND(Setup!$B$2&gt;64,Setup!$B$2&lt;=128),IF(VLOOKUP(A119,Setup!$A$15:$B$142,2,FALSE)&lt;&gt;"",VLOOKUP(A119,Setup!$A$15:$B$142,2,FALSE),"Bye"),"")</f>
        <v/>
      </c>
      <c r="H119" s="24"/>
      <c r="I119" s="24"/>
      <c r="J119" s="24"/>
      <c r="K119" s="24"/>
      <c r="L119" s="24"/>
      <c r="M119" s="9">
        <f>SUM(H120:L120)</f>
        <v>0</v>
      </c>
      <c r="N119" s="5" t="str">
        <f>B119</f>
        <v>(100)</v>
      </c>
      <c r="T119" s="5">
        <f>IF(OR(AND(T120=6,T121&lt;5),AND(T120=7,T121&lt;7),AND(T120&gt;7,T120-T121=2)),1,0)</f>
        <v>0</v>
      </c>
      <c r="U119" s="5">
        <f>IF(OR(AND(U120=6,U121&lt;5),AND(U120=7,U121&lt;7),AND(U120&gt;7,U120-U121=2)),1,0)</f>
        <v>0</v>
      </c>
      <c r="V119" s="5">
        <f>IF(OR(AND(V120=6,V121&lt;5),AND(V120=7,V121&lt;7),AND(V120&gt;7,V120-V121=2)),1,0)</f>
        <v>0</v>
      </c>
      <c r="W119" s="5">
        <f>IF(OR(AND(W120=6,W121&lt;5),AND(W120=7,W121&lt;7),AND(W120&gt;7,W120-W121=2)),1,0)</f>
        <v>0</v>
      </c>
      <c r="X119" s="5">
        <f>IF(OR(AND(X120=6,X121&lt;5),AND(X120=7,X121&lt;7),AND(X120&gt;7,X120-X121=2)),1,0)</f>
        <v>0</v>
      </c>
      <c r="Y119" s="5"/>
      <c r="Z119" s="5"/>
      <c r="AK119" s="10"/>
      <c r="BU119" s="10"/>
    </row>
    <row r="120" spans="1:73" ht="15" customHeight="1" x14ac:dyDescent="0.2">
      <c r="A120" s="5"/>
      <c r="B120" s="4"/>
      <c r="H120" s="5">
        <f>IF(OR(AND(H119=6,H118&lt;5),AND(H119=7,H118&lt;7),AND(H119&gt;7,H119-H118=2)),1,0)</f>
        <v>0</v>
      </c>
      <c r="I120" s="5">
        <f>IF(OR(AND(I119=6,I118&lt;5),AND(I119=7,I118&lt;7),AND(I119&gt;7,I119-I118=2)),1,0)</f>
        <v>0</v>
      </c>
      <c r="J120" s="5">
        <f>IF(OR(AND(J119=6,J118&lt;5),AND(J119=7,J118&lt;7),AND(J119&gt;7,J119-J118=2)),1,0)</f>
        <v>0</v>
      </c>
      <c r="K120" s="5">
        <f>IF(OR(AND(K119=6,K118&lt;5),AND(K119=7,K118&lt;7),AND(K119&gt;7,K119-K118=2)),1,0)</f>
        <v>0</v>
      </c>
      <c r="L120" s="5">
        <f>IF(OR(AND(L119=6,L118&lt;5),AND(L119=7,L118&lt;7),AND(L119&gt;7,L119-L118=2)),1,0)</f>
        <v>0</v>
      </c>
      <c r="M120" s="10"/>
      <c r="N120" s="11" t="str">
        <f>IF(O120&lt;&gt;"",VLOOKUP(O120,C118:N119,12,FALSE),"")</f>
        <v/>
      </c>
      <c r="O120" s="7" t="str">
        <f>IF(AND(C118="Bye",C119="Bye"),"Bye",IF(OR(M118=$G$5,C119="Bye"),C118,IF(OR(M119=$G$5,C118="Bye"),C119,"")))</f>
        <v/>
      </c>
      <c r="P120" s="7"/>
      <c r="Q120" s="7"/>
      <c r="R120" s="7"/>
      <c r="S120" s="7"/>
      <c r="T120" s="23"/>
      <c r="U120" s="23"/>
      <c r="V120" s="23"/>
      <c r="W120" s="23"/>
      <c r="X120" s="23"/>
      <c r="Y120" s="5">
        <f>SUM(T119:X119)</f>
        <v>0</v>
      </c>
      <c r="Z120" s="5" t="str">
        <f>N120</f>
        <v/>
      </c>
      <c r="AK120" s="10"/>
      <c r="BU120" s="10"/>
    </row>
    <row r="121" spans="1:73" ht="15" customHeight="1" x14ac:dyDescent="0.2">
      <c r="A121" s="5"/>
      <c r="B121" s="4"/>
      <c r="H121" s="5">
        <f>IF(OR(AND(H122=6,H123&lt;5),AND(H122=7,H123&lt;7),AND(H122&gt;7,H122-H123=2)),1,0)</f>
        <v>0</v>
      </c>
      <c r="I121" s="5">
        <f>IF(OR(AND(I122=6,I123&lt;5),AND(I122=7,I123&lt;7),AND(I122&gt;7,I122-I123=2)),1,0)</f>
        <v>0</v>
      </c>
      <c r="J121" s="5">
        <f>IF(OR(AND(J122=6,J123&lt;5),AND(J122=7,J123&lt;7),AND(J122&gt;7,J122-J123=2)),1,0)</f>
        <v>0</v>
      </c>
      <c r="K121" s="5">
        <f>IF(OR(AND(K122=6,K123&lt;5),AND(K122=7,K123&lt;7),AND(K122&gt;7,K122-K123=2)),1,0)</f>
        <v>0</v>
      </c>
      <c r="L121" s="5">
        <f>IF(OR(AND(L122=6,L123&lt;5),AND(L122=7,L123&lt;7),AND(L122&gt;7,L122-L123=2)),1,0)</f>
        <v>0</v>
      </c>
      <c r="M121" s="10"/>
      <c r="N121" s="4" t="str">
        <f>IF(O121&lt;&gt;"",VLOOKUP(O121,C122:N123,12,FALSE),"")</f>
        <v/>
      </c>
      <c r="O121" s="2" t="str">
        <f>IF(AND(C122="Bye",C123="Bye"),"Bye",IF(OR(M122=$G$5,C123="Bye"),C122,IF(OR(M123=$G$5,C122="Bye"),C123,"")))</f>
        <v/>
      </c>
      <c r="T121" s="24"/>
      <c r="U121" s="24"/>
      <c r="V121" s="24"/>
      <c r="W121" s="24"/>
      <c r="X121" s="24"/>
      <c r="Y121" s="9">
        <f>SUM(T122:X122)</f>
        <v>0</v>
      </c>
      <c r="Z121" s="5" t="str">
        <f>N121</f>
        <v/>
      </c>
      <c r="AK121" s="10"/>
      <c r="BU121" s="10"/>
    </row>
    <row r="122" spans="1:73" ht="15" customHeight="1" x14ac:dyDescent="0.2">
      <c r="A122" s="5">
        <f>Setup!K44</f>
        <v>36</v>
      </c>
      <c r="B122" s="6" t="str">
        <f>IF(C122="Bye","","("&amp;A122&amp;")")</f>
        <v>(36)</v>
      </c>
      <c r="C122" s="7" t="str">
        <f>IF(AND(Setup!$B$2&gt;64,Setup!$B$2&lt;=128),IF(VLOOKUP(A122,Setup!$A$15:$B$142,2,FALSE)&lt;&gt;"",VLOOKUP(A122,Setup!$A$15:$B$142,2,FALSE),"Bye"),"")</f>
        <v/>
      </c>
      <c r="D122" s="7"/>
      <c r="E122" s="7"/>
      <c r="F122" s="7"/>
      <c r="G122" s="7"/>
      <c r="H122" s="23"/>
      <c r="I122" s="23"/>
      <c r="J122" s="23"/>
      <c r="K122" s="23"/>
      <c r="L122" s="23"/>
      <c r="M122" s="12">
        <f>SUM(H121:L121)</f>
        <v>0</v>
      </c>
      <c r="N122" s="5" t="str">
        <f>B122</f>
        <v>(36)</v>
      </c>
      <c r="T122" s="5">
        <f>IF(OR(AND(T121=6,T120&lt;5),AND(T121=7,T120&lt;7),AND(T121&gt;7,T121-T120=2)),1,0)</f>
        <v>0</v>
      </c>
      <c r="U122" s="5">
        <f>IF(OR(AND(U121=6,U120&lt;5),AND(U121=7,U120&lt;7),AND(U121&gt;7,U121-U120=2)),1,0)</f>
        <v>0</v>
      </c>
      <c r="V122" s="5">
        <f>IF(OR(AND(V121=6,V120&lt;5),AND(V121=7,V120&lt;7),AND(V121&gt;7,V121-V120=2)),1,0)</f>
        <v>0</v>
      </c>
      <c r="W122" s="5">
        <f>IF(OR(AND(W121=6,W120&lt;5),AND(W121=7,W120&lt;7),AND(W121&gt;7,W121-W120=2)),1,0)</f>
        <v>0</v>
      </c>
      <c r="X122" s="5">
        <f>IF(OR(AND(X121=6,X120&lt;5),AND(X121=7,X120&lt;7),AND(X121&gt;7,X121-X120=2)),1,0)</f>
        <v>0</v>
      </c>
      <c r="Y122" s="35"/>
      <c r="AK122" s="10"/>
      <c r="BU122" s="10"/>
    </row>
    <row r="123" spans="1:73" ht="15" customHeight="1" x14ac:dyDescent="0.2">
      <c r="A123" s="5">
        <f>Setup!L44</f>
        <v>93</v>
      </c>
      <c r="B123" s="6" t="str">
        <f>IF(C123="Bye","","("&amp;A123&amp;")")</f>
        <v>(93)</v>
      </c>
      <c r="C123" s="2" t="str">
        <f>IF(AND(Setup!$B$2&gt;64,Setup!$B$2&lt;=128),IF(VLOOKUP(A123,Setup!$A$15:$B$142,2,FALSE)&lt;&gt;"",VLOOKUP(A123,Setup!$A$15:$B$142,2,FALSE),"Bye"),"")</f>
        <v/>
      </c>
      <c r="H123" s="24"/>
      <c r="I123" s="24"/>
      <c r="J123" s="24"/>
      <c r="K123" s="24"/>
      <c r="L123" s="24"/>
      <c r="M123" s="13">
        <f>SUM(H124:L124)</f>
        <v>0</v>
      </c>
      <c r="N123" s="5" t="str">
        <f>B123</f>
        <v>(93)</v>
      </c>
      <c r="Y123" s="10"/>
      <c r="AF123" s="5">
        <f>IF(OR(AND(AF124=6,AF125&lt;5),AND(AF124=7,AF125&lt;7),AND(AF124&gt;7,AF124-AF125=2)),1,0)</f>
        <v>0</v>
      </c>
      <c r="AG123" s="5">
        <f>IF(OR(AND(AG124=6,AG125&lt;5),AND(AG124=7,AG125&lt;7),AND(AG124&gt;7,AG124-AG125=2)),1,0)</f>
        <v>0</v>
      </c>
      <c r="AH123" s="5">
        <f>IF(OR(AND(AH124=6,AH125&lt;5),AND(AH124=7,AH125&lt;7),AND(AH124&gt;7,AH124-AH125=2)),1,0)</f>
        <v>0</v>
      </c>
      <c r="AI123" s="5">
        <f>IF(OR(AND(AI124=6,AI125&lt;5),AND(AI124=7,AI125&lt;7),AND(AI124&gt;7,AI124-AI125=2)),1,0)</f>
        <v>0</v>
      </c>
      <c r="AJ123" s="5">
        <f>IF(OR(AND(AJ124=6,AJ125&lt;5),AND(AJ124=7,AJ125&lt;7),AND(AJ124&gt;7,AJ124-AJ125=2)),1,0)</f>
        <v>0</v>
      </c>
      <c r="AK123" s="10"/>
      <c r="BU123" s="10"/>
    </row>
    <row r="124" spans="1:73" ht="15" customHeight="1" x14ac:dyDescent="0.2">
      <c r="A124" s="5"/>
      <c r="B124" s="4"/>
      <c r="H124" s="5">
        <f>IF(OR(AND(H123=6,H122&lt;5),AND(H123=7,H122&lt;7),AND(H123&gt;7,H123-H122=2)),1,0)</f>
        <v>0</v>
      </c>
      <c r="I124" s="5">
        <f>IF(OR(AND(I123=6,I122&lt;5),AND(I123=7,I122&lt;7),AND(I123&gt;7,I123-I122=2)),1,0)</f>
        <v>0</v>
      </c>
      <c r="J124" s="5">
        <f>IF(OR(AND(J123=6,J122&lt;5),AND(J123=7,J122&lt;7),AND(J123&gt;7,J123-J122=2)),1,0)</f>
        <v>0</v>
      </c>
      <c r="K124" s="5">
        <f>IF(OR(AND(K123=6,K122&lt;5),AND(K123=7,K122&lt;7),AND(K123&gt;7,K123-K122=2)),1,0)</f>
        <v>0</v>
      </c>
      <c r="L124" s="5">
        <f>IF(OR(AND(L123=6,L122&lt;5),AND(L123=7,L122&lt;7),AND(L123&gt;7,L123-L122=2)),1,0)</f>
        <v>0</v>
      </c>
      <c r="M124" s="5"/>
      <c r="N124" s="5"/>
      <c r="Y124" s="10"/>
      <c r="Z124" s="11" t="str">
        <f>IF(AA124&lt;&gt;"",VLOOKUP(AA124,O120:Z121,12,FALSE),"")</f>
        <v/>
      </c>
      <c r="AA124" s="7" t="str">
        <f>IF(AND(O120="Bye",O121="Bye"),"Bye",IF(OR(Y120=$G$5,O121="Bye"),O120,IF(OR(Y121=$G$5,O120="Bye"),O121,"")))</f>
        <v/>
      </c>
      <c r="AB124" s="7"/>
      <c r="AC124" s="7"/>
      <c r="AD124" s="7"/>
      <c r="AE124" s="7"/>
      <c r="AF124" s="23"/>
      <c r="AG124" s="23"/>
      <c r="AH124" s="23"/>
      <c r="AI124" s="23"/>
      <c r="AJ124" s="23"/>
      <c r="AK124" s="12">
        <f>SUM(AF123:AJ123)</f>
        <v>0</v>
      </c>
      <c r="AL124" s="5" t="str">
        <f>Z124</f>
        <v/>
      </c>
      <c r="BU124" s="10"/>
    </row>
    <row r="125" spans="1:73" ht="15" customHeight="1" x14ac:dyDescent="0.2">
      <c r="A125" s="5"/>
      <c r="B125" s="4"/>
      <c r="H125" s="5">
        <f>IF(OR(AND(H126=6,H127&lt;5),AND(H126=7,H127&lt;7),AND(H126&gt;7,H126-H127=2)),1,0)</f>
        <v>0</v>
      </c>
      <c r="I125" s="5">
        <f>IF(OR(AND(I126=6,I127&lt;5),AND(I126=7,I127&lt;7),AND(I126&gt;7,I126-I127=2)),1,0)</f>
        <v>0</v>
      </c>
      <c r="J125" s="5">
        <f>IF(OR(AND(J126=6,J127&lt;5),AND(J126=7,J127&lt;7),AND(J126&gt;7,J126-J127=2)),1,0)</f>
        <v>0</v>
      </c>
      <c r="K125" s="5">
        <f>IF(OR(AND(K126=6,K127&lt;5),AND(K126=7,K127&lt;7),AND(K126&gt;7,K126-K127=2)),1,0)</f>
        <v>0</v>
      </c>
      <c r="L125" s="5">
        <f>IF(OR(AND(L126=6,L127&lt;5),AND(L126=7,L127&lt;7),AND(L126&gt;7,L126-L127=2)),1,0)</f>
        <v>0</v>
      </c>
      <c r="Y125" s="10"/>
      <c r="Z125" s="4" t="str">
        <f>IF(AA125&lt;&gt;"",VLOOKUP(AA125,O128:Z129,12,FALSE),"")</f>
        <v/>
      </c>
      <c r="AA125" s="2" t="str">
        <f>IF(AND(O128="Bye",O129="Bye"),"Bye",IF(OR(O129="Bye",Y128=$G$5),O128,IF(OR(Y129=$G$5,O128="Bye"),O129,"")))</f>
        <v/>
      </c>
      <c r="AF125" s="24"/>
      <c r="AG125" s="24"/>
      <c r="AH125" s="24"/>
      <c r="AI125" s="24"/>
      <c r="AJ125" s="24"/>
      <c r="AK125" s="13">
        <f>SUM(AF126:AJ126)</f>
        <v>0</v>
      </c>
      <c r="AL125" s="5" t="str">
        <f>Z125</f>
        <v/>
      </c>
      <c r="BU125" s="10"/>
    </row>
    <row r="126" spans="1:73" ht="15" customHeight="1" x14ac:dyDescent="0.2">
      <c r="A126" s="5">
        <f>Setup!K45</f>
        <v>4</v>
      </c>
      <c r="B126" s="6" t="str">
        <f>IF(C126="Bye","","("&amp;A126&amp;")")</f>
        <v>(4)</v>
      </c>
      <c r="C126" s="7" t="str">
        <f>IF(AND(Setup!$B$2&gt;64,Setup!$B$2&lt;=128),IF(VLOOKUP(A126,Setup!$A$15:$B$142,2,FALSE)&lt;&gt;"",VLOOKUP(A126,Setup!$A$15:$B$142,2,FALSE),"Bye"),"")</f>
        <v/>
      </c>
      <c r="D126" s="7"/>
      <c r="E126" s="7"/>
      <c r="F126" s="7"/>
      <c r="G126" s="7"/>
      <c r="H126" s="23"/>
      <c r="I126" s="23"/>
      <c r="J126" s="23"/>
      <c r="K126" s="23"/>
      <c r="L126" s="23"/>
      <c r="M126" s="5">
        <f>SUM(H125:L125)</f>
        <v>0</v>
      </c>
      <c r="N126" s="5" t="str">
        <f>B126</f>
        <v>(4)</v>
      </c>
      <c r="Y126" s="10"/>
      <c r="AF126" s="5">
        <f>IF(OR(AND(AF125=6,AF124&lt;5),AND(AF125=7,AF124&lt;7),AND(AF125&gt;7,AF125-AF124=2)),1,0)</f>
        <v>0</v>
      </c>
      <c r="AG126" s="5">
        <f>IF(OR(AND(AG125=6,AG124&lt;5),AND(AG125=7,AG124&lt;7),AND(AG125&gt;7,AG125-AG124=2)),1,0)</f>
        <v>0</v>
      </c>
      <c r="AH126" s="5">
        <f>IF(OR(AND(AH125=6,AH124&lt;5),AND(AH125=7,AH124&lt;7),AND(AH125&gt;7,AH125-AH124=2)),1,0)</f>
        <v>0</v>
      </c>
      <c r="AI126" s="5">
        <f>IF(OR(AND(AI125=6,AI124&lt;5),AND(AI125=7,AI124&lt;7),AND(AI125&gt;7,AI125-AI124=2)),1,0)</f>
        <v>0</v>
      </c>
      <c r="AJ126" s="5">
        <f>IF(OR(AND(AJ125=6,AJ124&lt;5),AND(AJ125=7,AJ124&lt;7),AND(AJ125&gt;7,AJ125-AJ124=2)),1,0)</f>
        <v>0</v>
      </c>
      <c r="BU126" s="10"/>
    </row>
    <row r="127" spans="1:73" ht="15" customHeight="1" x14ac:dyDescent="0.2">
      <c r="A127" s="5">
        <f>Setup!L45</f>
        <v>125</v>
      </c>
      <c r="B127" s="6" t="str">
        <f>IF(C127="Bye","","("&amp;A127&amp;")")</f>
        <v>(125)</v>
      </c>
      <c r="C127" s="2" t="str">
        <f>IF(AND(Setup!$B$2&gt;64,Setup!$B$2&lt;=128),IF(VLOOKUP(A127,Setup!$A$15:$B$142,2,FALSE)&lt;&gt;"",VLOOKUP(A127,Setup!$A$15:$B$142,2,FALSE),"Bye"),"")</f>
        <v/>
      </c>
      <c r="H127" s="24"/>
      <c r="I127" s="24"/>
      <c r="J127" s="24"/>
      <c r="K127" s="24"/>
      <c r="L127" s="24"/>
      <c r="M127" s="9">
        <f>SUM(H128:L128)</f>
        <v>0</v>
      </c>
      <c r="N127" s="5" t="str">
        <f>B127</f>
        <v>(125)</v>
      </c>
      <c r="T127" s="5">
        <f>IF(OR(AND(T128=6,T129&lt;5),AND(T128=7,T129&lt;7),AND(T128&gt;7,T128-T129=2)),1,0)</f>
        <v>0</v>
      </c>
      <c r="U127" s="5">
        <f>IF(OR(AND(U128=6,U129&lt;5),AND(U128=7,U129&lt;7),AND(U128&gt;7,U128-U129=2)),1,0)</f>
        <v>0</v>
      </c>
      <c r="V127" s="5">
        <f>IF(OR(AND(V128=6,V129&lt;5),AND(V128=7,V129&lt;7),AND(V128&gt;7,V128-V129=2)),1,0)</f>
        <v>0</v>
      </c>
      <c r="W127" s="5">
        <f>IF(OR(AND(W128=6,W129&lt;5),AND(W128=7,W129&lt;7),AND(W128&gt;7,W128-W129=2)),1,0)</f>
        <v>0</v>
      </c>
      <c r="X127" s="5">
        <f>IF(OR(AND(X128=6,X129&lt;5),AND(X128=7,X129&lt;7),AND(X128&gt;7,X128-X129=2)),1,0)</f>
        <v>0</v>
      </c>
      <c r="Y127" s="10"/>
      <c r="BU127" s="10"/>
    </row>
    <row r="128" spans="1:73" ht="15" customHeight="1" x14ac:dyDescent="0.2">
      <c r="A128" s="5"/>
      <c r="B128" s="4"/>
      <c r="H128" s="5">
        <f>IF(OR(AND(H127=6,H126&lt;5),AND(H127=7,H126&lt;7),AND(H127&gt;7,H127-H126=2)),1,0)</f>
        <v>0</v>
      </c>
      <c r="I128" s="5">
        <f>IF(OR(AND(I127=6,I126&lt;5),AND(I127=7,I126&lt;7),AND(I127&gt;7,I127-I126=2)),1,0)</f>
        <v>0</v>
      </c>
      <c r="J128" s="5">
        <f>IF(OR(AND(J127=6,J126&lt;5),AND(J127=7,J126&lt;7),AND(J127&gt;7,J127-J126=2)),1,0)</f>
        <v>0</v>
      </c>
      <c r="K128" s="5">
        <f>IF(OR(AND(K127=6,K126&lt;5),AND(K127=7,K126&lt;7),AND(K127&gt;7,K127-K126=2)),1,0)</f>
        <v>0</v>
      </c>
      <c r="L128" s="5">
        <f>IF(OR(AND(L127=6,L126&lt;5),AND(L127=7,L126&lt;7),AND(L127&gt;7,L127-L126=2)),1,0)</f>
        <v>0</v>
      </c>
      <c r="M128" s="10"/>
      <c r="N128" s="11" t="str">
        <f>IF(O128&lt;&gt;"",VLOOKUP(O128,C126:N127,12,FALSE),"")</f>
        <v/>
      </c>
      <c r="O128" s="7" t="str">
        <f>IF(AND(C126="Bye",C127="Bye"),"Bye",IF(OR(M126=$G$5,C127="Bye"),C126,IF(OR(M127=$G$5,C126="Bye"),C127,"")))</f>
        <v/>
      </c>
      <c r="P128" s="7"/>
      <c r="Q128" s="7"/>
      <c r="R128" s="7"/>
      <c r="S128" s="7"/>
      <c r="T128" s="23"/>
      <c r="U128" s="23"/>
      <c r="V128" s="23"/>
      <c r="W128" s="23"/>
      <c r="X128" s="23"/>
      <c r="Y128" s="12">
        <f>SUM(T127:X127)</f>
        <v>0</v>
      </c>
      <c r="Z128" s="5" t="str">
        <f>N128</f>
        <v/>
      </c>
      <c r="BU128" s="10"/>
    </row>
    <row r="129" spans="1:86" ht="15" customHeight="1" x14ac:dyDescent="0.2">
      <c r="A129" s="5"/>
      <c r="B129" s="4"/>
      <c r="H129" s="5">
        <f>IF(OR(AND(H130=6,H131&lt;5),AND(H130=7,H131&lt;7),AND(H130&gt;7,H130-H131=2)),1,0)</f>
        <v>0</v>
      </c>
      <c r="I129" s="5">
        <f>IF(OR(AND(I130=6,I131&lt;5),AND(I130=7,I131&lt;7),AND(I130&gt;7,I130-I131=2)),1,0)</f>
        <v>0</v>
      </c>
      <c r="J129" s="5">
        <f>IF(OR(AND(J130=6,J131&lt;5),AND(J130=7,J131&lt;7),AND(J130&gt;7,J130-J131=2)),1,0)</f>
        <v>0</v>
      </c>
      <c r="K129" s="5">
        <f>IF(OR(AND(K130=6,K131&lt;5),AND(K130=7,K131&lt;7),AND(K130&gt;7,K130-K131=2)),1,0)</f>
        <v>0</v>
      </c>
      <c r="L129" s="5">
        <f>IF(OR(AND(L130=6,L131&lt;5),AND(L130=7,L131&lt;7),AND(L130&gt;7,L130-L131=2)),1,0)</f>
        <v>0</v>
      </c>
      <c r="M129" s="10"/>
      <c r="N129" s="4" t="str">
        <f>IF(O129&lt;&gt;"",VLOOKUP(O129,C130:N131,12,FALSE),"")</f>
        <v/>
      </c>
      <c r="O129" s="2" t="str">
        <f>IF(AND(C130="Bye",C131="Bye"),"Bye",IF(OR(M130=$G$5,C131="Bye"),C130,IF(OR(M131=$G$5,C130="Bye"),C131,"")))</f>
        <v/>
      </c>
      <c r="T129" s="24"/>
      <c r="U129" s="24"/>
      <c r="V129" s="24"/>
      <c r="W129" s="24"/>
      <c r="X129" s="24"/>
      <c r="Y129" s="13">
        <f>SUM(T130:X130)</f>
        <v>0</v>
      </c>
      <c r="Z129" s="5" t="str">
        <f>N129</f>
        <v/>
      </c>
      <c r="AM129" s="116"/>
      <c r="AN129" s="116"/>
      <c r="AO129" s="116"/>
      <c r="AP129" s="116"/>
      <c r="AQ129" s="116"/>
      <c r="AR129" s="116"/>
      <c r="AS129" s="116"/>
      <c r="AT129" s="116"/>
      <c r="AU129" s="116"/>
      <c r="AV129" s="3"/>
      <c r="BU129" s="10"/>
    </row>
    <row r="130" spans="1:86" ht="15" customHeight="1" x14ac:dyDescent="0.2">
      <c r="A130" s="5">
        <f>Setup!K46</f>
        <v>61</v>
      </c>
      <c r="B130" s="6" t="str">
        <f>IF(C130="Bye","","("&amp;A130&amp;")")</f>
        <v>(61)</v>
      </c>
      <c r="C130" s="7" t="str">
        <f>IF(AND(Setup!$B$2&gt;64,Setup!$B$2&lt;=128),IF(VLOOKUP(A130,Setup!$A$15:$B$142,2,FALSE)&lt;&gt;"",VLOOKUP(A130,Setup!$A$15:$B$142,2,FALSE),"Bye"),"")</f>
        <v/>
      </c>
      <c r="D130" s="7"/>
      <c r="E130" s="7"/>
      <c r="F130" s="7"/>
      <c r="G130" s="7"/>
      <c r="H130" s="23"/>
      <c r="I130" s="23"/>
      <c r="J130" s="23"/>
      <c r="K130" s="23"/>
      <c r="L130" s="23"/>
      <c r="M130" s="12">
        <f>SUM(H129:L129)</f>
        <v>0</v>
      </c>
      <c r="N130" s="5" t="str">
        <f>B130</f>
        <v>(61)</v>
      </c>
      <c r="T130" s="5">
        <f>IF(OR(AND(T129=6,T128&lt;5),AND(T129=7,T128&lt;7),AND(T129&gt;7,T129-T128=2)),1,0)</f>
        <v>0</v>
      </c>
      <c r="U130" s="5">
        <f>IF(OR(AND(U129=6,U128&lt;5),AND(U129=7,U128&lt;7),AND(U129&gt;7,U129-U128=2)),1,0)</f>
        <v>0</v>
      </c>
      <c r="V130" s="5">
        <f>IF(OR(AND(V129=6,V128&lt;5),AND(V129=7,V128&lt;7),AND(V129&gt;7,V129-V128=2)),1,0)</f>
        <v>0</v>
      </c>
      <c r="W130" s="5">
        <f>IF(OR(AND(W129=6,W128&lt;5),AND(W129=7,W128&lt;7),AND(W129&gt;7,W129-W128=2)),1,0)</f>
        <v>0</v>
      </c>
      <c r="X130" s="5">
        <f>IF(OR(AND(X129=6,X128&lt;5),AND(X129=7,X128&lt;7),AND(X129&gt;7,X129-X128=2)),1,0)</f>
        <v>0</v>
      </c>
      <c r="AQ130" s="8"/>
      <c r="AR130" s="8"/>
      <c r="AS130" s="8"/>
      <c r="AT130" s="8"/>
      <c r="AU130" s="8"/>
      <c r="AV130" s="8"/>
      <c r="BU130" s="10"/>
    </row>
    <row r="131" spans="1:86" ht="15" customHeight="1" x14ac:dyDescent="0.2">
      <c r="A131" s="5">
        <f>Setup!L46</f>
        <v>68</v>
      </c>
      <c r="B131" s="6" t="str">
        <f>IF(C131="Bye","","("&amp;A131&amp;")")</f>
        <v>(68)</v>
      </c>
      <c r="C131" s="2" t="str">
        <f>IF(AND(Setup!$B$2&gt;64,Setup!$B$2&lt;=128),IF(VLOOKUP(A131,Setup!$A$15:$B$142,2,FALSE)&lt;&gt;"",VLOOKUP(A131,Setup!$A$15:$B$142,2,FALSE),"Bye"),"")</f>
        <v/>
      </c>
      <c r="H131" s="24"/>
      <c r="I131" s="24"/>
      <c r="J131" s="24"/>
      <c r="K131" s="24"/>
      <c r="L131" s="24"/>
      <c r="M131" s="13">
        <f>SUM(H132:L132)</f>
        <v>0</v>
      </c>
      <c r="N131" s="5" t="str">
        <f>B131</f>
        <v>(68)</v>
      </c>
      <c r="AN131" s="116"/>
      <c r="AO131" s="116"/>
      <c r="AP131" s="116"/>
      <c r="AQ131" s="116"/>
      <c r="AR131" s="116"/>
      <c r="AS131" s="116"/>
      <c r="AT131" s="116"/>
      <c r="AU131" s="3"/>
      <c r="BU131" s="10"/>
      <c r="BV131" s="5"/>
      <c r="BW131" s="5"/>
      <c r="BX131" s="5"/>
      <c r="BY131" s="5"/>
      <c r="BZ131" s="5"/>
      <c r="CA131" s="5"/>
      <c r="CB131" s="5">
        <f>IF(OR(AND(CB132=6,CB133&lt;5),AND(CB132=7,CB133&lt;7),AND(CB132&gt;7,CB132-CB133=2)),1,0)</f>
        <v>0</v>
      </c>
      <c r="CC131" s="5">
        <f>IF(OR(AND(CC132=6,CC133&lt;5),AND(CC132=7,CC133&lt;7),AND(CC132&gt;7,CC132-CC133=2)),1,0)</f>
        <v>0</v>
      </c>
      <c r="CD131" s="5">
        <f>IF(OR(AND(CD132=6,CD133&lt;5),AND(CD132=7,CD133&lt;7),AND(CD132&gt;7,CD132-CD133=2)),1,0)</f>
        <v>0</v>
      </c>
      <c r="CE131" s="5">
        <f>IF(OR(AND(CE132=6,CE133&lt;5),AND(CE132=7,CE133&lt;7),AND(CE132&gt;7,CE132-CE133=2)),1,0)</f>
        <v>0</v>
      </c>
      <c r="CF131" s="5">
        <f>IF(OR(AND(CF132=6,CF133&lt;5),AND(CF132=7,CF133&lt;7),AND(CF132&gt;7,CF132-CF133=2)),1,0)</f>
        <v>0</v>
      </c>
      <c r="CG131" s="5"/>
      <c r="CH131" s="5"/>
    </row>
    <row r="132" spans="1:86" ht="15" customHeight="1" x14ac:dyDescent="0.2">
      <c r="A132" s="5"/>
      <c r="BU132" s="10"/>
      <c r="BV132" s="11" t="str">
        <f>IF(BW132&lt;&gt;"",VLOOKUP(BW132,BK68:BV69,12,FALSE),"")</f>
        <v/>
      </c>
      <c r="BW132" s="7" t="str">
        <f>IF(BU68=$G$5,BK68,IF(BU69=$G$5,BK69,""))</f>
        <v/>
      </c>
      <c r="BX132" s="7"/>
      <c r="BY132" s="7"/>
      <c r="BZ132" s="7"/>
      <c r="CA132" s="7"/>
      <c r="CB132" s="23"/>
      <c r="CC132" s="23"/>
      <c r="CD132" s="23"/>
      <c r="CE132" s="23"/>
      <c r="CF132" s="23"/>
      <c r="CG132" s="5">
        <f>SUM(CB131:CF131)</f>
        <v>0</v>
      </c>
      <c r="CH132" s="5" t="str">
        <f>BV132</f>
        <v/>
      </c>
    </row>
    <row r="133" spans="1:86" ht="15" customHeight="1" x14ac:dyDescent="0.2">
      <c r="A133" s="5"/>
      <c r="B133" s="4"/>
      <c r="G133" s="5">
        <f>IF(Setup!B132="Best of Three",2,3)</f>
        <v>3</v>
      </c>
      <c r="H133" s="5">
        <f>IF(OR(AND(H134=6,H135&lt;5),AND(H134=7,H135&lt;7),AND(H134&gt;7,H134-H135=2)),1,0)</f>
        <v>0</v>
      </c>
      <c r="I133" s="5">
        <f>IF(OR(AND(I134=6,I135&lt;5),AND(I134=7,I135&lt;7),AND(I134&gt;7,I134-I135=2)),1,0)</f>
        <v>0</v>
      </c>
      <c r="J133" s="5">
        <f>IF(OR(AND(J134=6,J135&lt;5),AND(J134=7,J135&lt;7),AND(J134&gt;7,J134-J135=2)),1,0)</f>
        <v>0</v>
      </c>
      <c r="K133" s="5">
        <f>IF(OR(AND(K134=6,K135&lt;5),AND(K134=7,K135&lt;7),AND(K134&gt;7,K134-K135=2)),1,0)</f>
        <v>0</v>
      </c>
      <c r="L133" s="5">
        <f>IF(OR(AND(L134=6,L135&lt;5),AND(L134=7,L135&lt;7),AND(L134&gt;7,L134-L135=2)),1,0)</f>
        <v>0</v>
      </c>
      <c r="M133" s="5"/>
      <c r="N133" s="5"/>
      <c r="BU133" s="10"/>
      <c r="BV133" s="4" t="str">
        <f>IF(BW133&lt;&gt;"",VLOOKUP(BW133,BK196:BV197,12,FALSE),"")</f>
        <v/>
      </c>
      <c r="BW133" s="2" t="str">
        <f>IF(BU196=$G$5,BK196,IF(BU197=$G$5,BK197,""))</f>
        <v/>
      </c>
      <c r="CB133" s="24"/>
      <c r="CC133" s="24"/>
      <c r="CD133" s="24"/>
      <c r="CE133" s="24"/>
      <c r="CF133" s="25"/>
      <c r="CG133" s="5">
        <f>SUM(CB134:CF134)</f>
        <v>0</v>
      </c>
      <c r="CH133" s="5" t="str">
        <f>BV133</f>
        <v/>
      </c>
    </row>
    <row r="134" spans="1:86" ht="15" customHeight="1" x14ac:dyDescent="0.2">
      <c r="A134" s="5">
        <f>Setup!K47</f>
        <v>3</v>
      </c>
      <c r="B134" s="6" t="str">
        <f>IF(C134="Bye","","("&amp;A134&amp;")")</f>
        <v>(3)</v>
      </c>
      <c r="C134" s="7" t="str">
        <f>IF(AND(Setup!$B$2&gt;64,Setup!$B$2&lt;=128),IF(VLOOKUP(A134,Setup!$A$15:$B$142,2,FALSE)&lt;&gt;"",VLOOKUP(A134,Setup!$A$15:$B$142,2,FALSE),"Bye"),"")</f>
        <v/>
      </c>
      <c r="D134" s="7"/>
      <c r="E134" s="7"/>
      <c r="F134" s="7"/>
      <c r="G134" s="7"/>
      <c r="H134" s="23"/>
      <c r="I134" s="23"/>
      <c r="J134" s="23"/>
      <c r="K134" s="23"/>
      <c r="L134" s="23"/>
      <c r="M134" s="5">
        <f>SUM(H133:L133)</f>
        <v>0</v>
      </c>
      <c r="N134" s="5" t="str">
        <f>B134</f>
        <v>(3)</v>
      </c>
      <c r="BU134" s="10"/>
      <c r="CB134" s="5">
        <f>IF(OR(AND(CB133=6,CB132&lt;5),AND(CB133=7,CB132&lt;7),AND(CB133&gt;7,CB133-CB132=2)),1,0)</f>
        <v>0</v>
      </c>
      <c r="CC134" s="5">
        <f>IF(OR(AND(CC133=6,CC132&lt;5),AND(CC133=7,CC132&lt;7),AND(CC133&gt;7,CC133-CC132=2)),1,0)</f>
        <v>0</v>
      </c>
      <c r="CD134" s="5">
        <f>IF(OR(AND(CD133=6,CD132&lt;5),AND(CD133=7,CD132&lt;7),AND(CD133&gt;7,CD133-CD132=2)),1,0)</f>
        <v>0</v>
      </c>
      <c r="CE134" s="5">
        <f>IF(OR(AND(CE133=6,CE132&lt;5),AND(CE133=7,CE132&lt;7),AND(CE133&gt;7,CE133-CE132=2)),1,0)</f>
        <v>0</v>
      </c>
      <c r="CF134" s="5">
        <f>IF(OR(AND(CF133=6,CF132&lt;5),AND(CF133=7,CF132&lt;7),AND(CF133&gt;7,CF133-CF132=2)),1,0)</f>
        <v>0</v>
      </c>
    </row>
    <row r="135" spans="1:86" ht="15" customHeight="1" x14ac:dyDescent="0.2">
      <c r="A135" s="5">
        <f>Setup!L47</f>
        <v>126</v>
      </c>
      <c r="B135" s="6" t="str">
        <f>IF(C135="Bye","","("&amp;A135&amp;")")</f>
        <v>(126)</v>
      </c>
      <c r="C135" s="2" t="str">
        <f>IF(AND(Setup!$B$2&gt;64,Setup!$B$2&lt;=128),IF(VLOOKUP(A135,Setup!$A$15:$B$142,2,FALSE)&lt;&gt;"",VLOOKUP(A135,Setup!$A$15:$B$142,2,FALSE),"Bye"),"")</f>
        <v/>
      </c>
      <c r="H135" s="24"/>
      <c r="I135" s="24"/>
      <c r="J135" s="24"/>
      <c r="K135" s="24"/>
      <c r="L135" s="24"/>
      <c r="M135" s="9">
        <f>SUM(H136:L136)</f>
        <v>0</v>
      </c>
      <c r="N135" s="5" t="str">
        <f>B135</f>
        <v>(126)</v>
      </c>
      <c r="T135" s="5">
        <f>IF(OR(AND(T136=6,T137&lt;5),AND(T136=7,T137&lt;7),AND(T136&gt;7,T136-T137=2)),1,0)</f>
        <v>0</v>
      </c>
      <c r="U135" s="5">
        <f>IF(OR(AND(U136=6,U137&lt;5),AND(U136=7,U137&lt;7),AND(U136&gt;7,U136-U137=2)),1,0)</f>
        <v>0</v>
      </c>
      <c r="V135" s="5">
        <f>IF(OR(AND(V136=6,V137&lt;5),AND(V136=7,V137&lt;7),AND(V136&gt;7,V136-V137=2)),1,0)</f>
        <v>0</v>
      </c>
      <c r="W135" s="5">
        <f>IF(OR(AND(W136=6,W137&lt;5),AND(W136=7,W137&lt;7),AND(W136&gt;7,W136-W137=2)),1,0)</f>
        <v>0</v>
      </c>
      <c r="X135" s="5">
        <f>IF(OR(AND(X136=6,X137&lt;5),AND(X136=7,X137&lt;7),AND(X136&gt;7,X136-X137=2)),1,0)</f>
        <v>0</v>
      </c>
      <c r="Y135" s="5"/>
      <c r="Z135" s="5"/>
      <c r="BU135" s="10"/>
    </row>
    <row r="136" spans="1:86" ht="15" customHeight="1" x14ac:dyDescent="0.2">
      <c r="A136" s="5"/>
      <c r="B136" s="4"/>
      <c r="H136" s="5">
        <f>IF(OR(AND(H135=6,H134&lt;5),AND(H135=7,H134&lt;7),AND(H135&gt;7,H135-H134=2)),1,0)</f>
        <v>0</v>
      </c>
      <c r="I136" s="5">
        <f>IF(OR(AND(I135=6,I134&lt;5),AND(I135=7,I134&lt;7),AND(I135&gt;7,I135-I134=2)),1,0)</f>
        <v>0</v>
      </c>
      <c r="J136" s="5">
        <f>IF(OR(AND(J135=6,J134&lt;5),AND(J135=7,J134&lt;7),AND(J135&gt;7,J135-J134=2)),1,0)</f>
        <v>0</v>
      </c>
      <c r="K136" s="5">
        <f>IF(OR(AND(K135=6,K134&lt;5),AND(K135=7,K134&lt;7),AND(K135&gt;7,K135-K134=2)),1,0)</f>
        <v>0</v>
      </c>
      <c r="L136" s="5">
        <f>IF(OR(AND(L135=6,L134&lt;5),AND(L135=7,L134&lt;7),AND(L135&gt;7,L135-L134=2)),1,0)</f>
        <v>0</v>
      </c>
      <c r="M136" s="10"/>
      <c r="N136" s="11" t="str">
        <f>IF(O136&lt;&gt;"",VLOOKUP(O136,C134:N135,12,FALSE),"")</f>
        <v/>
      </c>
      <c r="O136" s="7" t="str">
        <f>IF(AND(C134="Bye",C135="Bye"),"Bye",IF(OR(M134=$G$5,C135="Bye"),C134,IF(OR(M135=$G$5,C134="Bye"),C135,"")))</f>
        <v/>
      </c>
      <c r="P136" s="7"/>
      <c r="Q136" s="7"/>
      <c r="R136" s="7"/>
      <c r="S136" s="7"/>
      <c r="T136" s="23"/>
      <c r="U136" s="23"/>
      <c r="V136" s="23"/>
      <c r="W136" s="23"/>
      <c r="X136" s="23"/>
      <c r="Y136" s="5">
        <f>SUM(T135:X135)</f>
        <v>0</v>
      </c>
      <c r="Z136" s="5" t="str">
        <f>N136</f>
        <v/>
      </c>
      <c r="BU136" s="10"/>
    </row>
    <row r="137" spans="1:86" ht="15" customHeight="1" x14ac:dyDescent="0.2">
      <c r="A137" s="5"/>
      <c r="B137" s="4"/>
      <c r="H137" s="5">
        <f>IF(OR(AND(H138=6,H139&lt;5),AND(H138=7,H139&lt;7),AND(H138&gt;7,H138-H139=2)),1,0)</f>
        <v>0</v>
      </c>
      <c r="I137" s="5">
        <f>IF(OR(AND(I138=6,I139&lt;5),AND(I138=7,I139&lt;7),AND(I138&gt;7,I138-I139=2)),1,0)</f>
        <v>0</v>
      </c>
      <c r="J137" s="5">
        <f>IF(OR(AND(J138=6,J139&lt;5),AND(J138=7,J139&lt;7),AND(J138&gt;7,J138-J139=2)),1,0)</f>
        <v>0</v>
      </c>
      <c r="K137" s="5">
        <f>IF(OR(AND(K138=6,K139&lt;5),AND(K138=7,K139&lt;7),AND(K138&gt;7,K138-K139=2)),1,0)</f>
        <v>0</v>
      </c>
      <c r="L137" s="5">
        <f>IF(OR(AND(L138=6,L139&lt;5),AND(L138=7,L139&lt;7),AND(L138&gt;7,L138-L139=2)),1,0)</f>
        <v>0</v>
      </c>
      <c r="M137" s="10"/>
      <c r="N137" s="4" t="str">
        <f>IF(O137&lt;&gt;"",VLOOKUP(O137,C138:N139,12,FALSE),"")</f>
        <v/>
      </c>
      <c r="O137" s="2" t="str">
        <f>IF(AND(C138="Bye",C139="Bye"),"Bye",IF(OR(M138=$G$5,C139="Bye"),C138,IF(OR(M139=$G$5,C138="Bye"),C139,"")))</f>
        <v/>
      </c>
      <c r="T137" s="24"/>
      <c r="U137" s="24"/>
      <c r="V137" s="24"/>
      <c r="W137" s="24"/>
      <c r="X137" s="24"/>
      <c r="Y137" s="9">
        <f>SUM(T138:X138)</f>
        <v>0</v>
      </c>
      <c r="Z137" s="5" t="str">
        <f>N137</f>
        <v/>
      </c>
      <c r="BO137" s="8"/>
      <c r="BP137" s="8"/>
      <c r="BQ137" s="8"/>
      <c r="BR137" s="8"/>
      <c r="BS137" s="8"/>
      <c r="BT137" s="8"/>
      <c r="BU137" s="10"/>
    </row>
    <row r="138" spans="1:86" ht="15" customHeight="1" thickBot="1" x14ac:dyDescent="0.25">
      <c r="A138" s="5">
        <f>Setup!K48</f>
        <v>62</v>
      </c>
      <c r="B138" s="6" t="str">
        <f>IF(C138="Bye","","("&amp;A138&amp;")")</f>
        <v>(62)</v>
      </c>
      <c r="C138" s="7" t="str">
        <f>IF(AND(Setup!$B$2&gt;64,Setup!$B$2&lt;=128),IF(VLOOKUP(A138,Setup!$A$15:$B$142,2,FALSE)&lt;&gt;"",VLOOKUP(A138,Setup!$A$15:$B$142,2,FALSE),"Bye"),"")</f>
        <v/>
      </c>
      <c r="D138" s="7"/>
      <c r="E138" s="7"/>
      <c r="F138" s="7"/>
      <c r="G138" s="7"/>
      <c r="H138" s="23"/>
      <c r="I138" s="23"/>
      <c r="J138" s="23"/>
      <c r="K138" s="23"/>
      <c r="L138" s="23"/>
      <c r="M138" s="12">
        <f>SUM(H137:L137)</f>
        <v>0</v>
      </c>
      <c r="N138" s="5" t="str">
        <f>B138</f>
        <v>(62)</v>
      </c>
      <c r="T138" s="5">
        <f>IF(OR(AND(T137=6,T136&lt;5),AND(T137=7,T136&lt;7),AND(T137&gt;7,T137-T136=2)),1,0)</f>
        <v>0</v>
      </c>
      <c r="U138" s="5">
        <f>IF(OR(AND(U137=6,U136&lt;5),AND(U137=7,U136&lt;7),AND(U137&gt;7,U137-U136=2)),1,0)</f>
        <v>0</v>
      </c>
      <c r="V138" s="5">
        <f>IF(OR(AND(V137=6,V136&lt;5),AND(V137=7,V136&lt;7),AND(V137&gt;7,V137-V136=2)),1,0)</f>
        <v>0</v>
      </c>
      <c r="W138" s="5">
        <f>IF(OR(AND(W137=6,W136&lt;5),AND(W137=7,W136&lt;7),AND(W137&gt;7,W137-W136=2)),1,0)</f>
        <v>0</v>
      </c>
      <c r="X138" s="5">
        <f>IF(OR(AND(X137=6,X136&lt;5),AND(X137=7,X136&lt;7),AND(X137&gt;7,X137-X136=2)),1,0)</f>
        <v>0</v>
      </c>
      <c r="Y138" s="35"/>
      <c r="BO138" s="8"/>
      <c r="BP138" s="8"/>
      <c r="BQ138" s="8"/>
      <c r="BR138" s="8"/>
      <c r="BS138" s="8"/>
      <c r="BT138" s="8"/>
      <c r="BU138" s="10"/>
      <c r="BW138" s="117" t="s">
        <v>14</v>
      </c>
      <c r="BX138" s="117"/>
      <c r="BY138" s="117"/>
      <c r="BZ138" s="117"/>
      <c r="CA138" s="117"/>
      <c r="CB138" s="117"/>
      <c r="CC138" s="117"/>
      <c r="CD138" s="117"/>
      <c r="CE138" s="117"/>
    </row>
    <row r="139" spans="1:86" ht="15" customHeight="1" x14ac:dyDescent="0.2">
      <c r="A139" s="5">
        <f>Setup!L48</f>
        <v>67</v>
      </c>
      <c r="B139" s="6" t="str">
        <f>IF(C139="Bye","","("&amp;A139&amp;")")</f>
        <v>(67)</v>
      </c>
      <c r="C139" s="2" t="str">
        <f>IF(AND(Setup!$B$2&gt;64,Setup!$B$2&lt;=128),IF(VLOOKUP(A139,Setup!$A$15:$B$142,2,FALSE)&lt;&gt;"",VLOOKUP(A139,Setup!$A$15:$B$142,2,FALSE),"Bye"),"")</f>
        <v/>
      </c>
      <c r="H139" s="24"/>
      <c r="I139" s="24"/>
      <c r="J139" s="24"/>
      <c r="K139" s="24"/>
      <c r="L139" s="24"/>
      <c r="M139" s="13">
        <f>SUM(H140:L140)</f>
        <v>0</v>
      </c>
      <c r="N139" s="5" t="str">
        <f>B139</f>
        <v>(67)</v>
      </c>
      <c r="Y139" s="10"/>
      <c r="AF139" s="5">
        <f>IF(OR(AND(AF140=6,AF141&lt;5),AND(AF140=7,AF141&lt;7),AND(AF140&gt;7,AF140-AF141=2)),1,0)</f>
        <v>0</v>
      </c>
      <c r="AG139" s="5">
        <f>IF(OR(AND(AG140=6,AG141&lt;5),AND(AG140=7,AG141&lt;7),AND(AG140&gt;7,AG140-AG141=2)),1,0)</f>
        <v>0</v>
      </c>
      <c r="AH139" s="5">
        <f>IF(OR(AND(AH140=6,AH141&lt;5),AND(AH140=7,AH141&lt;7),AND(AH140&gt;7,AH140-AH141=2)),1,0)</f>
        <v>0</v>
      </c>
      <c r="AI139" s="5">
        <f>IF(OR(AND(AI140=6,AI141&lt;5),AND(AI140=7,AI141&lt;7),AND(AI140&gt;7,AI140-AI141=2)),1,0)</f>
        <v>0</v>
      </c>
      <c r="AJ139" s="5">
        <f>IF(OR(AND(AJ140=6,AJ141&lt;5),AND(AJ140=7,AJ141&lt;7),AND(AJ140&gt;7,AJ140-AJ141=2)),1,0)</f>
        <v>0</v>
      </c>
      <c r="AK139" s="5"/>
      <c r="BU139" s="10"/>
      <c r="BW139" s="15"/>
      <c r="BX139" s="16"/>
      <c r="BY139" s="16"/>
      <c r="BZ139" s="16"/>
      <c r="CA139" s="17"/>
      <c r="CB139" s="17"/>
      <c r="CC139" s="17"/>
      <c r="CD139" s="17"/>
      <c r="CE139" s="18"/>
    </row>
    <row r="140" spans="1:86" ht="15" customHeight="1" x14ac:dyDescent="0.2">
      <c r="A140" s="5"/>
      <c r="B140" s="4"/>
      <c r="H140" s="5">
        <f>IF(OR(AND(H139=6,H138&lt;5),AND(H139=7,H138&lt;7),AND(H139&gt;7,H139-H138=2)),1,0)</f>
        <v>0</v>
      </c>
      <c r="I140" s="5">
        <f>IF(OR(AND(I139=6,I138&lt;5),AND(I139=7,I138&lt;7),AND(I139&gt;7,I139-I138=2)),1,0)</f>
        <v>0</v>
      </c>
      <c r="J140" s="5">
        <f>IF(OR(AND(J139=6,J138&lt;5),AND(J139=7,J138&lt;7),AND(J139&gt;7,J139-J138=2)),1,0)</f>
        <v>0</v>
      </c>
      <c r="K140" s="5">
        <f>IF(OR(AND(K139=6,K138&lt;5),AND(K139=7,K138&lt;7),AND(K139&gt;7,K139-K138=2)),1,0)</f>
        <v>0</v>
      </c>
      <c r="L140" s="5">
        <f>IF(OR(AND(L139=6,L138&lt;5),AND(L139=7,L138&lt;7),AND(L139&gt;7,L139-L138=2)),1,0)</f>
        <v>0</v>
      </c>
      <c r="M140" s="5"/>
      <c r="N140" s="5"/>
      <c r="Y140" s="10"/>
      <c r="Z140" s="11" t="str">
        <f>IF(AA140&lt;&gt;"",VLOOKUP(AA140,O136:Z137,12,FALSE),"")</f>
        <v/>
      </c>
      <c r="AA140" s="7" t="str">
        <f>IF(AND(O136="Bye",O137="Bye"),"Bye",IF(OR(Y136=$G$5,O137="Bye"),O136,IF(OR(Y137=$G$5,O136="Bye"),O137,"")))</f>
        <v/>
      </c>
      <c r="AB140" s="7"/>
      <c r="AC140" s="7"/>
      <c r="AD140" s="7"/>
      <c r="AE140" s="7"/>
      <c r="AF140" s="23"/>
      <c r="AG140" s="23"/>
      <c r="AH140" s="23"/>
      <c r="AI140" s="23"/>
      <c r="AJ140" s="23"/>
      <c r="AK140" s="5">
        <f>SUM(AF139:AJ139)</f>
        <v>0</v>
      </c>
      <c r="AL140" s="5" t="str">
        <f>Z140</f>
        <v/>
      </c>
      <c r="BU140" s="10"/>
      <c r="BW140" s="19"/>
      <c r="BX140" s="116" t="str">
        <f>IF(CG132=$G$5,UPPER(BW132),IF(CG133=$G$5,UPPER(BW133),""))</f>
        <v/>
      </c>
      <c r="BY140" s="116"/>
      <c r="BZ140" s="116"/>
      <c r="CA140" s="116"/>
      <c r="CB140" s="116"/>
      <c r="CC140" s="116"/>
      <c r="CD140" s="116"/>
      <c r="CE140" s="20"/>
    </row>
    <row r="141" spans="1:86" ht="15" customHeight="1" x14ac:dyDescent="0.2">
      <c r="A141" s="5"/>
      <c r="B141" s="4"/>
      <c r="H141" s="5">
        <f>IF(OR(AND(H142=6,H143&lt;5),AND(H142=7,H143&lt;7),AND(H142&gt;7,H142-H143=2)),1,0)</f>
        <v>0</v>
      </c>
      <c r="I141" s="5">
        <f>IF(OR(AND(I142=6,I143&lt;5),AND(I142=7,I143&lt;7),AND(I142&gt;7,I142-I143=2)),1,0)</f>
        <v>0</v>
      </c>
      <c r="J141" s="5">
        <f>IF(OR(AND(J142=6,J143&lt;5),AND(J142=7,J143&lt;7),AND(J142&gt;7,J142-J143=2)),1,0)</f>
        <v>0</v>
      </c>
      <c r="K141" s="5">
        <f>IF(OR(AND(K142=6,K143&lt;5),AND(K142=7,K143&lt;7),AND(K142&gt;7,K142-K143=2)),1,0)</f>
        <v>0</v>
      </c>
      <c r="L141" s="5">
        <f>IF(OR(AND(L142=6,L143&lt;5),AND(L142=7,L143&lt;7),AND(L142&gt;7,L142-L143=2)),1,0)</f>
        <v>0</v>
      </c>
      <c r="Y141" s="10"/>
      <c r="Z141" s="4" t="str">
        <f>IF(AA141&lt;&gt;"",VLOOKUP(AA141,O144:Z145,12,FALSE),"")</f>
        <v/>
      </c>
      <c r="AA141" s="2" t="str">
        <f>IF(AND(O144="Bye",O145="Bye"),"Bye",IF(OR(O145="Bye",Y144=$G$5),O144,IF(OR(Y145=$G$5,O144="Bye"),O145,"")))</f>
        <v/>
      </c>
      <c r="AF141" s="24"/>
      <c r="AG141" s="24"/>
      <c r="AH141" s="24"/>
      <c r="AI141" s="24"/>
      <c r="AJ141" s="24"/>
      <c r="AK141" s="9">
        <f>SUM(AF142:AJ142)</f>
        <v>0</v>
      </c>
      <c r="AL141" s="5" t="str">
        <f>Z141</f>
        <v/>
      </c>
      <c r="BU141" s="10"/>
      <c r="BW141" s="21"/>
      <c r="BX141" s="7"/>
      <c r="BY141" s="7"/>
      <c r="BZ141" s="7"/>
      <c r="CA141" s="7"/>
      <c r="CB141" s="7"/>
      <c r="CC141" s="7"/>
      <c r="CD141" s="7"/>
      <c r="CE141" s="22"/>
    </row>
    <row r="142" spans="1:86" ht="15" customHeight="1" x14ac:dyDescent="0.2">
      <c r="A142" s="5">
        <f>Setup!K49</f>
        <v>30</v>
      </c>
      <c r="B142" s="6" t="str">
        <f>IF(C142="Bye","","("&amp;A142&amp;")")</f>
        <v>(30)</v>
      </c>
      <c r="C142" s="7" t="str">
        <f>IF(AND(Setup!$B$2&gt;64,Setup!$B$2&lt;=128),IF(VLOOKUP(A142,Setup!$A$15:$B$142,2,FALSE)&lt;&gt;"",VLOOKUP(A142,Setup!$A$15:$B$142,2,FALSE),"Bye"),"")</f>
        <v/>
      </c>
      <c r="D142" s="7"/>
      <c r="E142" s="7"/>
      <c r="F142" s="7"/>
      <c r="G142" s="7"/>
      <c r="H142" s="23"/>
      <c r="I142" s="23"/>
      <c r="J142" s="23"/>
      <c r="K142" s="23"/>
      <c r="L142" s="23"/>
      <c r="M142" s="5">
        <f>SUM(H141:L141)</f>
        <v>0</v>
      </c>
      <c r="N142" s="5" t="str">
        <f>B142</f>
        <v>(30)</v>
      </c>
      <c r="Y142" s="10"/>
      <c r="AF142" s="5">
        <f>IF(OR(AND(AF141=6,AF140&lt;5),AND(AF141=7,AF140&lt;7),AND(AF141&gt;7,AF141-AF140=2)),1,0)</f>
        <v>0</v>
      </c>
      <c r="AG142" s="5">
        <f>IF(OR(AND(AG141=6,AG140&lt;5),AND(AG141=7,AG140&lt;7),AND(AG141&gt;7,AG141-AG140=2)),1,0)</f>
        <v>0</v>
      </c>
      <c r="AH142" s="5">
        <f>IF(OR(AND(AH141=6,AH140&lt;5),AND(AH141=7,AH140&lt;7),AND(AH141&gt;7,AH141-AH140=2)),1,0)</f>
        <v>0</v>
      </c>
      <c r="AI142" s="5">
        <f>IF(OR(AND(AI141=6,AI140&lt;5),AND(AI141=7,AI140&lt;7),AND(AI141&gt;7,AI141-AI140=2)),1,0)</f>
        <v>0</v>
      </c>
      <c r="AJ142" s="5">
        <f>IF(OR(AND(AJ141=6,AJ140&lt;5),AND(AJ141=7,AJ140&lt;7),AND(AJ141&gt;7,AJ141-AJ140=2)),1,0)</f>
        <v>0</v>
      </c>
      <c r="AK142" s="35"/>
      <c r="AL142" s="5"/>
      <c r="AM142" s="5"/>
      <c r="AN142" s="5"/>
      <c r="AO142" s="5"/>
      <c r="AP142" s="5"/>
      <c r="AQ142" s="5"/>
      <c r="BU142" s="10"/>
    </row>
    <row r="143" spans="1:86" ht="15" customHeight="1" x14ac:dyDescent="0.2">
      <c r="A143" s="5">
        <f>Setup!L49</f>
        <v>99</v>
      </c>
      <c r="B143" s="6" t="str">
        <f>IF(C143="Bye","","("&amp;A143&amp;")")</f>
        <v>(99)</v>
      </c>
      <c r="C143" s="2" t="str">
        <f>IF(AND(Setup!$B$2&gt;64,Setup!$B$2&lt;=128),IF(VLOOKUP(A143,Setup!$A$15:$B$142,2,FALSE)&lt;&gt;"",VLOOKUP(A143,Setup!$A$15:$B$142,2,FALSE),"Bye"),"")</f>
        <v/>
      </c>
      <c r="H143" s="24"/>
      <c r="I143" s="24"/>
      <c r="J143" s="24"/>
      <c r="K143" s="24"/>
      <c r="L143" s="24"/>
      <c r="M143" s="9">
        <f>SUM(H144:L144)</f>
        <v>0</v>
      </c>
      <c r="N143" s="5" t="str">
        <f>B143</f>
        <v>(99)</v>
      </c>
      <c r="T143" s="5">
        <f>IF(OR(AND(T144=6,T145&lt;5),AND(T144=7,T145&lt;7),AND(T144&gt;7,T144-T145=2)),1,0)</f>
        <v>0</v>
      </c>
      <c r="U143" s="5">
        <f>IF(OR(AND(U144=6,U145&lt;5),AND(U144=7,U145&lt;7),AND(U144&gt;7,U144-U145=2)),1,0)</f>
        <v>0</v>
      </c>
      <c r="V143" s="5">
        <f>IF(OR(AND(V144=6,V145&lt;5),AND(V144=7,V145&lt;7),AND(V144&gt;7,V144-V145=2)),1,0)</f>
        <v>0</v>
      </c>
      <c r="W143" s="5">
        <f>IF(OR(AND(W144=6,W145&lt;5),AND(W144=7,W145&lt;7),AND(W144&gt;7,W144-W145=2)),1,0)</f>
        <v>0</v>
      </c>
      <c r="X143" s="5">
        <f>IF(OR(AND(X144=6,X145&lt;5),AND(X144=7,X145&lt;7),AND(X144&gt;7,X144-X145=2)),1,0)</f>
        <v>0</v>
      </c>
      <c r="Y143" s="10"/>
      <c r="AK143" s="10"/>
      <c r="BC143" s="8"/>
      <c r="BD143" s="8"/>
      <c r="BE143" s="8"/>
      <c r="BF143" s="8"/>
      <c r="BG143" s="8"/>
      <c r="BH143" s="8"/>
      <c r="BU143" s="10"/>
    </row>
    <row r="144" spans="1:86" ht="15" customHeight="1" x14ac:dyDescent="0.2">
      <c r="A144" s="5"/>
      <c r="B144" s="4"/>
      <c r="H144" s="5">
        <f>IF(OR(AND(H143=6,H142&lt;5),AND(H143=7,H142&lt;7),AND(H143&gt;7,H143-H142=2)),1,0)</f>
        <v>0</v>
      </c>
      <c r="I144" s="5">
        <f>IF(OR(AND(I143=6,I142&lt;5),AND(I143=7,I142&lt;7),AND(I143&gt;7,I143-I142=2)),1,0)</f>
        <v>0</v>
      </c>
      <c r="J144" s="5">
        <f>IF(OR(AND(J143=6,J142&lt;5),AND(J143=7,J142&lt;7),AND(J143&gt;7,J143-J142=2)),1,0)</f>
        <v>0</v>
      </c>
      <c r="K144" s="5">
        <f>IF(OR(AND(K143=6,K142&lt;5),AND(K143=7,K142&lt;7),AND(K143&gt;7,K143-K142=2)),1,0)</f>
        <v>0</v>
      </c>
      <c r="L144" s="5">
        <f>IF(OR(AND(L143=6,L142&lt;5),AND(L143=7,L142&lt;7),AND(L143&gt;7,L143-L142=2)),1,0)</f>
        <v>0</v>
      </c>
      <c r="M144" s="10"/>
      <c r="N144" s="11" t="str">
        <f>IF(O144&lt;&gt;"",VLOOKUP(O144,C142:N143,12,FALSE),"")</f>
        <v/>
      </c>
      <c r="O144" s="7" t="str">
        <f>IF(AND(C142="Bye",C143="Bye"),"Bye",IF(OR(M142=$G$5,C143="Bye"),C142,IF(OR(M143=$G$5,C142="Bye"),C143,"")))</f>
        <v/>
      </c>
      <c r="P144" s="7"/>
      <c r="Q144" s="7"/>
      <c r="R144" s="7"/>
      <c r="S144" s="7"/>
      <c r="T144" s="23"/>
      <c r="U144" s="23"/>
      <c r="V144" s="23"/>
      <c r="W144" s="23"/>
      <c r="X144" s="23"/>
      <c r="Y144" s="12">
        <f>SUM(T143:X143)</f>
        <v>0</v>
      </c>
      <c r="Z144" s="5" t="str">
        <f>N144</f>
        <v/>
      </c>
      <c r="AK144" s="10"/>
      <c r="BC144" s="8"/>
      <c r="BD144" s="8"/>
      <c r="BE144" s="8"/>
      <c r="BF144" s="8"/>
      <c r="BG144" s="8"/>
      <c r="BH144" s="8"/>
      <c r="BU144" s="10"/>
    </row>
    <row r="145" spans="1:73" ht="15" customHeight="1" x14ac:dyDescent="0.2">
      <c r="A145" s="5"/>
      <c r="B145" s="4"/>
      <c r="H145" s="5">
        <f>IF(OR(AND(H146=6,H147&lt;5),AND(H146=7,H147&lt;7),AND(H146&gt;7,H146-H147=2)),1,0)</f>
        <v>0</v>
      </c>
      <c r="I145" s="5">
        <f>IF(OR(AND(I146=6,I147&lt;5),AND(I146=7,I147&lt;7),AND(I146&gt;7,I146-I147=2)),1,0)</f>
        <v>0</v>
      </c>
      <c r="J145" s="5">
        <f>IF(OR(AND(J146=6,J147&lt;5),AND(J146=7,J147&lt;7),AND(J146&gt;7,J146-J147=2)),1,0)</f>
        <v>0</v>
      </c>
      <c r="K145" s="5">
        <f>IF(OR(AND(K146=6,K147&lt;5),AND(K146=7,K147&lt;7),AND(K146&gt;7,K146-K147=2)),1,0)</f>
        <v>0</v>
      </c>
      <c r="L145" s="5">
        <f>IF(OR(AND(L146=6,L147&lt;5),AND(L146=7,L147&lt;7),AND(L146&gt;7,L146-L147=2)),1,0)</f>
        <v>0</v>
      </c>
      <c r="M145" s="10"/>
      <c r="N145" s="4" t="str">
        <f>IF(O145&lt;&gt;"",VLOOKUP(O145,C146:N147,12,FALSE),"")</f>
        <v/>
      </c>
      <c r="O145" s="2" t="str">
        <f>IF(AND(C146="Bye",C147="Bye"),"Bye",IF(OR(M146=$G$5,C147="Bye"),C146,IF(OR(M147=$G$5,C146="Bye"),C147,"")))</f>
        <v/>
      </c>
      <c r="T145" s="24"/>
      <c r="U145" s="24"/>
      <c r="V145" s="24"/>
      <c r="W145" s="24"/>
      <c r="X145" s="24"/>
      <c r="Y145" s="13">
        <f>SUM(T146:X146)</f>
        <v>0</v>
      </c>
      <c r="Z145" s="5" t="str">
        <f>N145</f>
        <v/>
      </c>
      <c r="AK145" s="10"/>
      <c r="BU145" s="10"/>
    </row>
    <row r="146" spans="1:73" ht="15" customHeight="1" x14ac:dyDescent="0.2">
      <c r="A146" s="5">
        <f>Setup!K50</f>
        <v>35</v>
      </c>
      <c r="B146" s="6" t="str">
        <f>IF(C146="Bye","","("&amp;A146&amp;")")</f>
        <v>(35)</v>
      </c>
      <c r="C146" s="7" t="str">
        <f>IF(AND(Setup!$B$2&gt;64,Setup!$B$2&lt;=128),IF(VLOOKUP(A146,Setup!$A$15:$B$142,2,FALSE)&lt;&gt;"",VLOOKUP(A146,Setup!$A$15:$B$142,2,FALSE),"Bye"),"")</f>
        <v/>
      </c>
      <c r="D146" s="7"/>
      <c r="E146" s="7"/>
      <c r="F146" s="7"/>
      <c r="G146" s="7"/>
      <c r="H146" s="23"/>
      <c r="I146" s="23"/>
      <c r="J146" s="23"/>
      <c r="K146" s="23"/>
      <c r="L146" s="23"/>
      <c r="M146" s="12">
        <f>SUM(H145:L145)</f>
        <v>0</v>
      </c>
      <c r="N146" s="5" t="str">
        <f>B146</f>
        <v>(35)</v>
      </c>
      <c r="T146" s="5">
        <f>IF(OR(AND(T145=6,T144&lt;5),AND(T145=7,T144&lt;7),AND(T145&gt;7,T145-T144=2)),1,0)</f>
        <v>0</v>
      </c>
      <c r="U146" s="5">
        <f>IF(OR(AND(U145=6,U144&lt;5),AND(U145=7,U144&lt;7),AND(U145&gt;7,U145-U144=2)),1,0)</f>
        <v>0</v>
      </c>
      <c r="V146" s="5">
        <f>IF(OR(AND(V145=6,V144&lt;5),AND(V145=7,V144&lt;7),AND(V145&gt;7,V145-V144=2)),1,0)</f>
        <v>0</v>
      </c>
      <c r="W146" s="5">
        <f>IF(OR(AND(W145=6,W144&lt;5),AND(W145=7,W144&lt;7),AND(W145&gt;7,W145-W144=2)),1,0)</f>
        <v>0</v>
      </c>
      <c r="X146" s="5">
        <f>IF(OR(AND(X145=6,X144&lt;5),AND(X145=7,X144&lt;7),AND(X145&gt;7,X145-X144=2)),1,0)</f>
        <v>0</v>
      </c>
      <c r="AK146" s="10"/>
      <c r="BU146" s="10"/>
    </row>
    <row r="147" spans="1:73" ht="15" customHeight="1" x14ac:dyDescent="0.2">
      <c r="A147" s="5">
        <f>Setup!L50</f>
        <v>94</v>
      </c>
      <c r="B147" s="6" t="str">
        <f>IF(C147="Bye","","("&amp;A147&amp;")")</f>
        <v>(94)</v>
      </c>
      <c r="C147" s="2" t="str">
        <f>IF(AND(Setup!$B$2&gt;64,Setup!$B$2&lt;=128),IF(VLOOKUP(A147,Setup!$A$15:$B$142,2,FALSE)&lt;&gt;"",VLOOKUP(A147,Setup!$A$15:$B$142,2,FALSE),"Bye"),"")</f>
        <v/>
      </c>
      <c r="H147" s="24"/>
      <c r="I147" s="24"/>
      <c r="J147" s="24"/>
      <c r="K147" s="24"/>
      <c r="L147" s="24"/>
      <c r="M147" s="13">
        <f>SUM(H148:L148)</f>
        <v>0</v>
      </c>
      <c r="N147" s="5" t="str">
        <f>B147</f>
        <v>(94)</v>
      </c>
      <c r="AK147" s="10"/>
      <c r="AR147" s="5">
        <f>IF(OR(AND(AR148=6,AR149&lt;5),AND(AR148=7,AR149&lt;7),AND(AR148&gt;7,AR148-AR149=2)),1,0)</f>
        <v>0</v>
      </c>
      <c r="AS147" s="5">
        <f>IF(OR(AND(AS148=6,AS149&lt;5),AND(AS148=7,AS149&lt;7),AND(AS148&gt;7,AS148-AS149=2)),1,0)</f>
        <v>0</v>
      </c>
      <c r="AT147" s="5">
        <f>IF(OR(AND(AT148=6,AT149&lt;5),AND(AT148=7,AT149&lt;7),AND(AT148&gt;7,AT148-AT149=2)),1,0)</f>
        <v>0</v>
      </c>
      <c r="AU147" s="5">
        <f>IF(OR(AND(AU148=6,AU149&lt;5),AND(AU148=7,AU149&lt;7),AND(AU148&gt;7,AU148-AU149=2)),1,0)</f>
        <v>0</v>
      </c>
      <c r="AV147" s="5">
        <f>IF(OR(AND(AV148=6,AV149&lt;5),AND(AV148=7,AV149&lt;7),AND(AV148&gt;7,AV148-AV149=2)),1,0)</f>
        <v>0</v>
      </c>
      <c r="AW147" s="5"/>
      <c r="BU147" s="10"/>
    </row>
    <row r="148" spans="1:73" ht="15" customHeight="1" x14ac:dyDescent="0.2">
      <c r="A148" s="5"/>
      <c r="B148" s="4"/>
      <c r="H148" s="5">
        <f>IF(OR(AND(H147=6,H146&lt;5),AND(H147=7,H146&lt;7),AND(H147&gt;7,H147-H146=2)),1,0)</f>
        <v>0</v>
      </c>
      <c r="I148" s="5">
        <f>IF(OR(AND(I147=6,I146&lt;5),AND(I147=7,I146&lt;7),AND(I147&gt;7,I147-I146=2)),1,0)</f>
        <v>0</v>
      </c>
      <c r="J148" s="5">
        <f>IF(OR(AND(J147=6,J146&lt;5),AND(J147=7,J146&lt;7),AND(J147&gt;7,J147-J146=2)),1,0)</f>
        <v>0</v>
      </c>
      <c r="K148" s="5">
        <f>IF(OR(AND(K147=6,K146&lt;5),AND(K147=7,K146&lt;7),AND(K147&gt;7,K147-K146=2)),1,0)</f>
        <v>0</v>
      </c>
      <c r="L148" s="5">
        <f>IF(OR(AND(L147=6,L146&lt;5),AND(L147=7,L146&lt;7),AND(L147&gt;7,L147-L146=2)),1,0)</f>
        <v>0</v>
      </c>
      <c r="AK148" s="10"/>
      <c r="AL148" s="11" t="str">
        <f>IF(AM148&lt;&gt;"",VLOOKUP(AM148,AA140:AL141,12,FALSE),"")</f>
        <v/>
      </c>
      <c r="AM148" s="7" t="str">
        <f>IF(AK140=$G$5,AA140,IF(AK141=$G$5,AA141,""))</f>
        <v/>
      </c>
      <c r="AN148" s="7"/>
      <c r="AO148" s="7"/>
      <c r="AP148" s="7"/>
      <c r="AQ148" s="7"/>
      <c r="AR148" s="23"/>
      <c r="AS148" s="23"/>
      <c r="AT148" s="23"/>
      <c r="AU148" s="23"/>
      <c r="AV148" s="23"/>
      <c r="AW148" s="33">
        <f>SUM(AR147:AV147)</f>
        <v>0</v>
      </c>
      <c r="AX148" s="5" t="str">
        <f>AL148</f>
        <v/>
      </c>
      <c r="BU148" s="10"/>
    </row>
    <row r="149" spans="1:73" ht="15" customHeight="1" x14ac:dyDescent="0.2">
      <c r="A149" s="5"/>
      <c r="B149" s="4"/>
      <c r="H149" s="5">
        <f>IF(OR(AND(H150=6,H151&lt;5),AND(H150=7,H151&lt;7),AND(H150&gt;7,H150-H151=2)),1,0)</f>
        <v>0</v>
      </c>
      <c r="I149" s="5">
        <f>IF(OR(AND(I150=6,I151&lt;5),AND(I150=7,I151&lt;7),AND(I150&gt;7,I150-I151=2)),1,0)</f>
        <v>0</v>
      </c>
      <c r="J149" s="5">
        <f>IF(OR(AND(J150=6,J151&lt;5),AND(J150=7,J151&lt;7),AND(J150&gt;7,J150-J151=2)),1,0)</f>
        <v>0</v>
      </c>
      <c r="K149" s="5">
        <f>IF(OR(AND(K150=6,K151&lt;5),AND(K150=7,K151&lt;7),AND(K150&gt;7,K150-K151=2)),1,0)</f>
        <v>0</v>
      </c>
      <c r="L149" s="5">
        <f>IF(OR(AND(L150=6,L151&lt;5),AND(L150=7,L151&lt;7),AND(L150&gt;7,L150-L151=2)),1,0)</f>
        <v>0</v>
      </c>
      <c r="M149" s="5"/>
      <c r="AK149" s="10"/>
      <c r="AL149" s="4" t="str">
        <f>IF(AM149&lt;&gt;"",VLOOKUP(AM149,AA156:AL157,12,FALSE),"")</f>
        <v/>
      </c>
      <c r="AM149" s="2" t="str">
        <f>IF(AK156=$G$5,AA156,IF(AK157=$G$5,AA157,""))</f>
        <v/>
      </c>
      <c r="AR149" s="24"/>
      <c r="AS149" s="24"/>
      <c r="AT149" s="24"/>
      <c r="AU149" s="24"/>
      <c r="AV149" s="24"/>
      <c r="AW149" s="9">
        <f>SUM(AR150:AV150)</f>
        <v>0</v>
      </c>
      <c r="AX149" s="5" t="str">
        <f>AL149</f>
        <v/>
      </c>
      <c r="BO149" s="8"/>
      <c r="BP149" s="8"/>
      <c r="BQ149" s="8"/>
      <c r="BR149" s="8"/>
      <c r="BS149" s="8"/>
      <c r="BT149" s="8"/>
      <c r="BU149" s="10"/>
    </row>
    <row r="150" spans="1:73" ht="15" customHeight="1" x14ac:dyDescent="0.2">
      <c r="A150" s="5">
        <f>Setup!K51</f>
        <v>14</v>
      </c>
      <c r="B150" s="6" t="str">
        <f>IF(C150="Bye","","("&amp;A150&amp;")")</f>
        <v>(14)</v>
      </c>
      <c r="C150" s="7" t="str">
        <f>IF(AND(Setup!$B$2&gt;64,Setup!$B$2&lt;=128),IF(VLOOKUP(A150,Setup!$A$15:$B$142,2,FALSE)&lt;&gt;"",VLOOKUP(A150,Setup!$A$15:$B$142,2,FALSE),"Bye"),"")</f>
        <v/>
      </c>
      <c r="D150" s="7"/>
      <c r="E150" s="7"/>
      <c r="F150" s="7"/>
      <c r="G150" s="7"/>
      <c r="H150" s="23"/>
      <c r="I150" s="23"/>
      <c r="J150" s="23"/>
      <c r="K150" s="23"/>
      <c r="L150" s="23"/>
      <c r="M150" s="5">
        <f>SUM(H149:L149)</f>
        <v>0</v>
      </c>
      <c r="N150" s="5" t="str">
        <f>B150</f>
        <v>(14)</v>
      </c>
      <c r="AK150" s="10"/>
      <c r="AR150" s="5">
        <f>IF(OR(AND(AR149=6,AR148&lt;5),AND(AR149=7,AR148&lt;7),AND(AR149&gt;7,AR149-AR148=2)),1,0)</f>
        <v>0</v>
      </c>
      <c r="AS150" s="5">
        <f>IF(OR(AND(AS149=6,AS148&lt;5),AND(AS149=7,AS148&lt;7),AND(AS149&gt;7,AS149-AS148=2)),1,0)</f>
        <v>0</v>
      </c>
      <c r="AT150" s="5">
        <f>IF(OR(AND(AT149=6,AT148&lt;5),AND(AT149=7,AT148&lt;7),AND(AT149&gt;7,AT149-AT148=2)),1,0)</f>
        <v>0</v>
      </c>
      <c r="AU150" s="5">
        <f>IF(OR(AND(AU149=6,AU148&lt;5),AND(AU149=7,AU148&lt;7),AND(AU149&gt;7,AU149-AU148=2)),1,0)</f>
        <v>0</v>
      </c>
      <c r="AV150" s="5">
        <f>IF(OR(AND(AV149=6,AV148&lt;5),AND(AV149=7,AV148&lt;7),AND(AV149&gt;7,AV149-AV148=2)),1,0)</f>
        <v>0</v>
      </c>
      <c r="AW150" s="10"/>
      <c r="BO150" s="8"/>
      <c r="BP150" s="8"/>
      <c r="BQ150" s="8"/>
      <c r="BR150" s="8"/>
      <c r="BS150" s="8"/>
      <c r="BT150" s="8"/>
      <c r="BU150" s="10"/>
    </row>
    <row r="151" spans="1:73" ht="15" customHeight="1" x14ac:dyDescent="0.2">
      <c r="A151" s="5">
        <f>Setup!L51</f>
        <v>115</v>
      </c>
      <c r="B151" s="6" t="str">
        <f>IF(C151="Bye","","("&amp;A151&amp;")")</f>
        <v>(115)</v>
      </c>
      <c r="C151" s="2" t="str">
        <f>IF(AND(Setup!$B$2&gt;64,Setup!$B$2&lt;=128),IF(VLOOKUP(A151,Setup!$A$15:$B$142,2,FALSE)&lt;&gt;"",VLOOKUP(A151,Setup!$A$15:$B$142,2,FALSE),"Bye"),"")</f>
        <v/>
      </c>
      <c r="H151" s="24"/>
      <c r="I151" s="24"/>
      <c r="J151" s="24"/>
      <c r="K151" s="24"/>
      <c r="L151" s="24"/>
      <c r="M151" s="9">
        <f>SUM(H152:L152)</f>
        <v>0</v>
      </c>
      <c r="N151" s="5" t="str">
        <f>B151</f>
        <v>(115)</v>
      </c>
      <c r="T151" s="5">
        <f>IF(OR(AND(T152=6,T153&lt;5),AND(T152=7,T153&lt;7),AND(T152&gt;7,T152-T153=2)),1,0)</f>
        <v>0</v>
      </c>
      <c r="U151" s="5">
        <f>IF(OR(AND(U152=6,U153&lt;5),AND(U152=7,U153&lt;7),AND(U152&gt;7,U152-U153=2)),1,0)</f>
        <v>0</v>
      </c>
      <c r="V151" s="5">
        <f>IF(OR(AND(V152=6,V153&lt;5),AND(V152=7,V153&lt;7),AND(V152&gt;7,V152-V153=2)),1,0)</f>
        <v>0</v>
      </c>
      <c r="W151" s="5">
        <f>IF(OR(AND(W152=6,W153&lt;5),AND(W152=7,W153&lt;7),AND(W152&gt;7,W152-W153=2)),1,0)</f>
        <v>0</v>
      </c>
      <c r="X151" s="5">
        <f>IF(OR(AND(X152=6,X153&lt;5),AND(X152=7,X153&lt;7),AND(X152&gt;7,X152-X153=2)),1,0)</f>
        <v>0</v>
      </c>
      <c r="Y151" s="5"/>
      <c r="Z151" s="5"/>
      <c r="AK151" s="10"/>
      <c r="AW151" s="10"/>
      <c r="BU151" s="10"/>
    </row>
    <row r="152" spans="1:73" ht="15" customHeight="1" x14ac:dyDescent="0.2">
      <c r="A152" s="5"/>
      <c r="B152" s="4"/>
      <c r="H152" s="5">
        <f>IF(OR(AND(H151=6,H150&lt;5),AND(H151=7,H150&lt;7),AND(H151&gt;7,H151-H150=2)),1,0)</f>
        <v>0</v>
      </c>
      <c r="I152" s="5">
        <f>IF(OR(AND(I151=6,I150&lt;5),AND(I151=7,I150&lt;7),AND(I151&gt;7,I151-I150=2)),1,0)</f>
        <v>0</v>
      </c>
      <c r="J152" s="5">
        <f>IF(OR(AND(J151=6,J150&lt;5),AND(J151=7,J150&lt;7),AND(J151&gt;7,J151-J150=2)),1,0)</f>
        <v>0</v>
      </c>
      <c r="K152" s="5">
        <f>IF(OR(AND(K151=6,K150&lt;5),AND(K151=7,K150&lt;7),AND(K151&gt;7,K151-K150=2)),1,0)</f>
        <v>0</v>
      </c>
      <c r="L152" s="5">
        <f>IF(OR(AND(L151=6,L150&lt;5),AND(L151=7,L150&lt;7),AND(L151&gt;7,L151-L150=2)),1,0)</f>
        <v>0</v>
      </c>
      <c r="M152" s="10"/>
      <c r="N152" s="11" t="str">
        <f>IF(O152&lt;&gt;"",VLOOKUP(O152,C150:N151,12,FALSE),"")</f>
        <v/>
      </c>
      <c r="O152" s="7" t="str">
        <f>IF(AND(C150="Bye",C151="Bye"),"Bye",IF(OR(M150=$G$5,C151="Bye"),C150,IF(OR(M151=$G$5,C150="Bye"),C151,"")))</f>
        <v/>
      </c>
      <c r="P152" s="7"/>
      <c r="Q152" s="7"/>
      <c r="R152" s="7"/>
      <c r="S152" s="7"/>
      <c r="T152" s="23"/>
      <c r="U152" s="23"/>
      <c r="V152" s="23"/>
      <c r="W152" s="23"/>
      <c r="X152" s="23"/>
      <c r="Y152" s="5">
        <f>SUM(T151:X151)</f>
        <v>0</v>
      </c>
      <c r="Z152" s="5" t="str">
        <f>N152</f>
        <v/>
      </c>
      <c r="AK152" s="10"/>
      <c r="AW152" s="10"/>
      <c r="BU152" s="10"/>
    </row>
    <row r="153" spans="1:73" ht="15" customHeight="1" x14ac:dyDescent="0.2">
      <c r="A153" s="5"/>
      <c r="B153" s="4"/>
      <c r="H153" s="5">
        <f>IF(OR(AND(H154=6,H155&lt;5),AND(H154=7,H155&lt;7),AND(H154&gt;7,H154-H155=2)),1,0)</f>
        <v>0</v>
      </c>
      <c r="I153" s="5">
        <f>IF(OR(AND(I154=6,I155&lt;5),AND(I154=7,I155&lt;7),AND(I154&gt;7,I154-I155=2)),1,0)</f>
        <v>0</v>
      </c>
      <c r="J153" s="5">
        <f>IF(OR(AND(J154=6,J155&lt;5),AND(J154=7,J155&lt;7),AND(J154&gt;7,J154-J155=2)),1,0)</f>
        <v>0</v>
      </c>
      <c r="K153" s="5">
        <f>IF(OR(AND(K154=6,K155&lt;5),AND(K154=7,K155&lt;7),AND(K154&gt;7,K154-K155=2)),1,0)</f>
        <v>0</v>
      </c>
      <c r="L153" s="5">
        <f>IF(OR(AND(L154=6,L155&lt;5),AND(L154=7,L155&lt;7),AND(L154&gt;7,L154-L155=2)),1,0)</f>
        <v>0</v>
      </c>
      <c r="M153" s="10"/>
      <c r="N153" s="4" t="str">
        <f>IF(O153&lt;&gt;"",VLOOKUP(O153,C154:N155,12,FALSE),"")</f>
        <v/>
      </c>
      <c r="O153" s="2" t="str">
        <f>IF(AND(C154="Bye",C155="Bye"),"Bye",IF(OR(M154=$G$5,C155="Bye"),C154,IF(OR(M155=$G$5,C154="Bye"),C155,"")))</f>
        <v/>
      </c>
      <c r="T153" s="24"/>
      <c r="U153" s="24"/>
      <c r="V153" s="24"/>
      <c r="W153" s="24"/>
      <c r="X153" s="24"/>
      <c r="Y153" s="9">
        <f>SUM(T154:X154)</f>
        <v>0</v>
      </c>
      <c r="Z153" s="5" t="str">
        <f>N153</f>
        <v/>
      </c>
      <c r="AK153" s="10"/>
      <c r="AW153" s="10"/>
      <c r="BU153" s="10"/>
    </row>
    <row r="154" spans="1:73" ht="15" customHeight="1" x14ac:dyDescent="0.2">
      <c r="A154" s="5">
        <f>Setup!K52</f>
        <v>51</v>
      </c>
      <c r="B154" s="6" t="str">
        <f>IF(C154="Bye","","("&amp;A154&amp;")")</f>
        <v>(51)</v>
      </c>
      <c r="C154" s="7" t="str">
        <f>IF(AND(Setup!$B$2&gt;64,Setup!$B$2&lt;=128),IF(VLOOKUP(A154,Setup!$A$15:$B$142,2,FALSE)&lt;&gt;"",VLOOKUP(A154,Setup!$A$15:$B$142,2,FALSE),"Bye"),"")</f>
        <v/>
      </c>
      <c r="D154" s="7"/>
      <c r="E154" s="7"/>
      <c r="F154" s="7"/>
      <c r="G154" s="7"/>
      <c r="H154" s="23"/>
      <c r="I154" s="23"/>
      <c r="J154" s="23"/>
      <c r="K154" s="23"/>
      <c r="L154" s="23"/>
      <c r="M154" s="12">
        <f>SUM(H153:L153)</f>
        <v>0</v>
      </c>
      <c r="N154" s="5" t="str">
        <f>B154</f>
        <v>(51)</v>
      </c>
      <c r="T154" s="5">
        <f>IF(OR(AND(T153=6,T152&lt;5),AND(T153=7,T152&lt;7),AND(T153&gt;7,T153-T152=2)),1,0)</f>
        <v>0</v>
      </c>
      <c r="U154" s="5">
        <f>IF(OR(AND(U153=6,U152&lt;5),AND(U153=7,U152&lt;7),AND(U153&gt;7,U153-U152=2)),1,0)</f>
        <v>0</v>
      </c>
      <c r="V154" s="5">
        <f>IF(OR(AND(V153=6,V152&lt;5),AND(V153=7,V152&lt;7),AND(V153&gt;7,V153-V152=2)),1,0)</f>
        <v>0</v>
      </c>
      <c r="W154" s="5">
        <f>IF(OR(AND(W153=6,W152&lt;5),AND(W153=7,W152&lt;7),AND(W153&gt;7,W153-W152=2)),1,0)</f>
        <v>0</v>
      </c>
      <c r="X154" s="5">
        <f>IF(OR(AND(X153=6,X152&lt;5),AND(X153=7,X152&lt;7),AND(X153&gt;7,X153-X152=2)),1,0)</f>
        <v>0</v>
      </c>
      <c r="Y154" s="35"/>
      <c r="AK154" s="10"/>
      <c r="AW154" s="10"/>
      <c r="BU154" s="10"/>
    </row>
    <row r="155" spans="1:73" ht="15" customHeight="1" x14ac:dyDescent="0.2">
      <c r="A155" s="5">
        <f>Setup!L52</f>
        <v>78</v>
      </c>
      <c r="B155" s="6" t="str">
        <f>IF(C155="Bye","","("&amp;A155&amp;")")</f>
        <v>(78)</v>
      </c>
      <c r="C155" s="2" t="str">
        <f>IF(AND(Setup!$B$2&gt;64,Setup!$B$2&lt;=128),IF(VLOOKUP(A155,Setup!$A$15:$B$142,2,FALSE)&lt;&gt;"",VLOOKUP(A155,Setup!$A$15:$B$142,2,FALSE),"Bye"),"")</f>
        <v/>
      </c>
      <c r="H155" s="24"/>
      <c r="I155" s="24"/>
      <c r="J155" s="24"/>
      <c r="K155" s="24"/>
      <c r="L155" s="24"/>
      <c r="M155" s="13">
        <f>SUM(H156:L156)</f>
        <v>0</v>
      </c>
      <c r="N155" s="5" t="str">
        <f>B155</f>
        <v>(78)</v>
      </c>
      <c r="Y155" s="10"/>
      <c r="AF155" s="5">
        <f>IF(OR(AND(AF156=6,AF157&lt;5),AND(AF156=7,AF157&lt;7),AND(AF156&gt;7,AF156-AF157=2)),1,0)</f>
        <v>0</v>
      </c>
      <c r="AG155" s="5">
        <f>IF(OR(AND(AG156=6,AG157&lt;5),AND(AG156=7,AG157&lt;7),AND(AG156&gt;7,AG156-AG157=2)),1,0)</f>
        <v>0</v>
      </c>
      <c r="AH155" s="5">
        <f>IF(OR(AND(AH156=6,AH157&lt;5),AND(AH156=7,AH157&lt;7),AND(AH156&gt;7,AH156-AH157=2)),1,0)</f>
        <v>0</v>
      </c>
      <c r="AI155" s="5">
        <f>IF(OR(AND(AI156=6,AI157&lt;5),AND(AI156=7,AI157&lt;7),AND(AI156&gt;7,AI156-AI157=2)),1,0)</f>
        <v>0</v>
      </c>
      <c r="AJ155" s="5">
        <f>IF(OR(AND(AJ156=6,AJ157&lt;5),AND(AJ156=7,AJ157&lt;7),AND(AJ156&gt;7,AJ156-AJ157=2)),1,0)</f>
        <v>0</v>
      </c>
      <c r="AK155" s="10"/>
      <c r="AW155" s="10"/>
      <c r="BU155" s="10"/>
    </row>
    <row r="156" spans="1:73" ht="15" customHeight="1" x14ac:dyDescent="0.2">
      <c r="A156" s="5"/>
      <c r="B156" s="4"/>
      <c r="H156" s="5">
        <f>IF(OR(AND(H155=6,H154&lt;5),AND(H155=7,H154&lt;7),AND(H155&gt;7,H155-H154=2)),1,0)</f>
        <v>0</v>
      </c>
      <c r="I156" s="5">
        <f>IF(OR(AND(I155=6,I154&lt;5),AND(I155=7,I154&lt;7),AND(I155&gt;7,I155-I154=2)),1,0)</f>
        <v>0</v>
      </c>
      <c r="J156" s="5">
        <f>IF(OR(AND(J155=6,J154&lt;5),AND(J155=7,J154&lt;7),AND(J155&gt;7,J155-J154=2)),1,0)</f>
        <v>0</v>
      </c>
      <c r="K156" s="5">
        <f>IF(OR(AND(K155=6,K154&lt;5),AND(K155=7,K154&lt;7),AND(K155&gt;7,K155-K154=2)),1,0)</f>
        <v>0</v>
      </c>
      <c r="L156" s="5">
        <f>IF(OR(AND(L155=6,L154&lt;5),AND(L155=7,L154&lt;7),AND(L155&gt;7,L155-L154=2)),1,0)</f>
        <v>0</v>
      </c>
      <c r="M156" s="5"/>
      <c r="N156" s="5"/>
      <c r="Y156" s="10"/>
      <c r="Z156" s="11" t="str">
        <f>IF(AA156&lt;&gt;"",VLOOKUP(AA156,O152:Z153,12,FALSE),"")</f>
        <v/>
      </c>
      <c r="AA156" s="7" t="str">
        <f>IF(AND(O152="Bye",O153="Bye"),"Bye",IF(OR(Y152=$G$5,O153="Bye"),O152,IF(OR(Y153=$G$5,O152="Bye"),O153,"")))</f>
        <v/>
      </c>
      <c r="AB156" s="7"/>
      <c r="AC156" s="7"/>
      <c r="AD156" s="7"/>
      <c r="AE156" s="7"/>
      <c r="AF156" s="23"/>
      <c r="AG156" s="23"/>
      <c r="AH156" s="23"/>
      <c r="AI156" s="23"/>
      <c r="AJ156" s="23"/>
      <c r="AK156" s="12">
        <f>SUM(AF155:AJ155)</f>
        <v>0</v>
      </c>
      <c r="AL156" s="5" t="str">
        <f>Z156</f>
        <v/>
      </c>
      <c r="AW156" s="10"/>
      <c r="BU156" s="10"/>
    </row>
    <row r="157" spans="1:73" ht="15" customHeight="1" x14ac:dyDescent="0.2">
      <c r="A157" s="5"/>
      <c r="B157" s="4"/>
      <c r="H157" s="5">
        <f>IF(OR(AND(H158=6,H159&lt;5),AND(H158=7,H159&lt;7),AND(H158&gt;7,H158-H159=2)),1,0)</f>
        <v>0</v>
      </c>
      <c r="I157" s="5">
        <f>IF(OR(AND(I158=6,I159&lt;5),AND(I158=7,I159&lt;7),AND(I158&gt;7,I158-I159=2)),1,0)</f>
        <v>0</v>
      </c>
      <c r="J157" s="5">
        <f>IF(OR(AND(J158=6,J159&lt;5),AND(J158=7,J159&lt;7),AND(J158&gt;7,J158-J159=2)),1,0)</f>
        <v>0</v>
      </c>
      <c r="K157" s="5">
        <f>IF(OR(AND(K158=6,K159&lt;5),AND(K158=7,K159&lt;7),AND(K158&gt;7,K158-K159=2)),1,0)</f>
        <v>0</v>
      </c>
      <c r="L157" s="5">
        <f>IF(OR(AND(L158=6,L159&lt;5),AND(L158=7,L159&lt;7),AND(L158&gt;7,L158-L159=2)),1,0)</f>
        <v>0</v>
      </c>
      <c r="Y157" s="10"/>
      <c r="Z157" s="4" t="str">
        <f>IF(AA157&lt;&gt;"",VLOOKUP(AA157,O160:Z161,12,FALSE),"")</f>
        <v/>
      </c>
      <c r="AA157" s="2" t="str">
        <f>IF(AND(O160="Bye",O161="Bye"),"Bye",IF(OR(O161="Bye",Y160=$G$5),O160,IF(OR(Y161=$G$5,O160="Bye"),O161,"")))</f>
        <v/>
      </c>
      <c r="AF157" s="24"/>
      <c r="AG157" s="24"/>
      <c r="AH157" s="24"/>
      <c r="AI157" s="24"/>
      <c r="AJ157" s="24"/>
      <c r="AK157" s="13">
        <f>SUM(AF158:AJ158)</f>
        <v>0</v>
      </c>
      <c r="AL157" s="5" t="str">
        <f>Z157</f>
        <v/>
      </c>
      <c r="AW157" s="10"/>
      <c r="BU157" s="10"/>
    </row>
    <row r="158" spans="1:73" ht="15" customHeight="1" x14ac:dyDescent="0.2">
      <c r="A158" s="5">
        <f>Setup!K53</f>
        <v>19</v>
      </c>
      <c r="B158" s="6" t="str">
        <f>IF(C158="Bye","","("&amp;A158&amp;")")</f>
        <v>(19)</v>
      </c>
      <c r="C158" s="7" t="str">
        <f>IF(AND(Setup!$B$2&gt;64,Setup!$B$2&lt;=128),IF(VLOOKUP(A158,Setup!$A$15:$B$142,2,FALSE)&lt;&gt;"",VLOOKUP(A158,Setup!$A$15:$B$142,2,FALSE),"Bye"),"")</f>
        <v/>
      </c>
      <c r="D158" s="7"/>
      <c r="E158" s="7"/>
      <c r="F158" s="7"/>
      <c r="G158" s="7"/>
      <c r="H158" s="23"/>
      <c r="I158" s="23"/>
      <c r="J158" s="23"/>
      <c r="K158" s="23"/>
      <c r="L158" s="23"/>
      <c r="M158" s="5">
        <f>SUM(H157:L157)</f>
        <v>0</v>
      </c>
      <c r="N158" s="5" t="str">
        <f>B158</f>
        <v>(19)</v>
      </c>
      <c r="Y158" s="10"/>
      <c r="AF158" s="5">
        <f>IF(OR(AND(AF157=6,AF156&lt;5),AND(AF157=7,AF156&lt;7),AND(AF157&gt;7,AF157-AF156=2)),1,0)</f>
        <v>0</v>
      </c>
      <c r="AG158" s="5">
        <f>IF(OR(AND(AG157=6,AG156&lt;5),AND(AG157=7,AG156&lt;7),AND(AG157&gt;7,AG157-AG156=2)),1,0)</f>
        <v>0</v>
      </c>
      <c r="AH158" s="5">
        <f>IF(OR(AND(AH157=6,AH156&lt;5),AND(AH157=7,AH156&lt;7),AND(AH157&gt;7,AH157-AH156=2)),1,0)</f>
        <v>0</v>
      </c>
      <c r="AI158" s="5">
        <f>IF(OR(AND(AI157=6,AI156&lt;5),AND(AI157=7,AI156&lt;7),AND(AI157&gt;7,AI157-AI156=2)),1,0)</f>
        <v>0</v>
      </c>
      <c r="AJ158" s="5">
        <f>IF(OR(AND(AJ157=6,AJ156&lt;5),AND(AJ157=7,AJ156&lt;7),AND(AJ157&gt;7,AJ157-AJ156=2)),1,0)</f>
        <v>0</v>
      </c>
      <c r="AW158" s="10"/>
      <c r="BU158" s="10"/>
    </row>
    <row r="159" spans="1:73" ht="15" customHeight="1" x14ac:dyDescent="0.2">
      <c r="A159" s="5">
        <f>Setup!L53</f>
        <v>110</v>
      </c>
      <c r="B159" s="6" t="str">
        <f>IF(C159="Bye","","("&amp;A159&amp;")")</f>
        <v>(110)</v>
      </c>
      <c r="C159" s="2" t="str">
        <f>IF(AND(Setup!$B$2&gt;64,Setup!$B$2&lt;=128),IF(VLOOKUP(A159,Setup!$A$15:$B$142,2,FALSE)&lt;&gt;"",VLOOKUP(A159,Setup!$A$15:$B$142,2,FALSE),"Bye"),"")</f>
        <v/>
      </c>
      <c r="H159" s="24"/>
      <c r="I159" s="24"/>
      <c r="J159" s="24"/>
      <c r="K159" s="24"/>
      <c r="L159" s="24"/>
      <c r="M159" s="9">
        <f>SUM(H160:L160)</f>
        <v>0</v>
      </c>
      <c r="N159" s="5" t="str">
        <f>B159</f>
        <v>(110)</v>
      </c>
      <c r="T159" s="5">
        <f>IF(OR(AND(T160=6,T161&lt;5),AND(T160=7,T161&lt;7),AND(T160&gt;7,T160-T161=2)),1,0)</f>
        <v>0</v>
      </c>
      <c r="U159" s="5">
        <f>IF(OR(AND(U160=6,U161&lt;5),AND(U160=7,U161&lt;7),AND(U160&gt;7,U160-U161=2)),1,0)</f>
        <v>0</v>
      </c>
      <c r="V159" s="5">
        <f>IF(OR(AND(V160=6,V161&lt;5),AND(V160=7,V161&lt;7),AND(V160&gt;7,V160-V161=2)),1,0)</f>
        <v>0</v>
      </c>
      <c r="W159" s="5">
        <f>IF(OR(AND(W160=6,W161&lt;5),AND(W160=7,W161&lt;7),AND(W160&gt;7,W160-W161=2)),1,0)</f>
        <v>0</v>
      </c>
      <c r="X159" s="5">
        <f>IF(OR(AND(X160=6,X161&lt;5),AND(X160=7,X161&lt;7),AND(X160&gt;7,X160-X161=2)),1,0)</f>
        <v>0</v>
      </c>
      <c r="Y159" s="10"/>
      <c r="AW159" s="10"/>
      <c r="BU159" s="10"/>
    </row>
    <row r="160" spans="1:73" ht="15" customHeight="1" x14ac:dyDescent="0.2">
      <c r="A160" s="5"/>
      <c r="B160" s="4"/>
      <c r="H160" s="5">
        <f>IF(OR(AND(H159=6,H158&lt;5),AND(H159=7,H158&lt;7),AND(H159&gt;7,H159-H158=2)),1,0)</f>
        <v>0</v>
      </c>
      <c r="I160" s="5">
        <f>IF(OR(AND(I159=6,I158&lt;5),AND(I159=7,I158&lt;7),AND(I159&gt;7,I159-I158=2)),1,0)</f>
        <v>0</v>
      </c>
      <c r="J160" s="5">
        <f>IF(OR(AND(J159=6,J158&lt;5),AND(J159=7,J158&lt;7),AND(J159&gt;7,J159-J158=2)),1,0)</f>
        <v>0</v>
      </c>
      <c r="K160" s="5">
        <f>IF(OR(AND(K159=6,K158&lt;5),AND(K159=7,K158&lt;7),AND(K159&gt;7,K159-K158=2)),1,0)</f>
        <v>0</v>
      </c>
      <c r="L160" s="5">
        <f>IF(OR(AND(L159=6,L158&lt;5),AND(L159=7,L158&lt;7),AND(L159&gt;7,L159-L158=2)),1,0)</f>
        <v>0</v>
      </c>
      <c r="M160" s="10"/>
      <c r="N160" s="11" t="str">
        <f>IF(O160&lt;&gt;"",VLOOKUP(O160,C158:N159,12,FALSE),"")</f>
        <v/>
      </c>
      <c r="O160" s="7" t="str">
        <f>IF(AND(C158="Bye",C159="Bye"),"Bye",IF(OR(M158=$G$5,C159="Bye"),C158,IF(OR(M159=$G$5,C158="Bye"),C159,"")))</f>
        <v/>
      </c>
      <c r="P160" s="7"/>
      <c r="Q160" s="7"/>
      <c r="R160" s="7"/>
      <c r="S160" s="7"/>
      <c r="T160" s="23"/>
      <c r="U160" s="23"/>
      <c r="V160" s="23"/>
      <c r="W160" s="23"/>
      <c r="X160" s="23"/>
      <c r="Y160" s="12">
        <f>SUM(T159:X159)</f>
        <v>0</v>
      </c>
      <c r="Z160" s="5" t="str">
        <f>N160</f>
        <v/>
      </c>
      <c r="AW160" s="10"/>
      <c r="BU160" s="10"/>
    </row>
    <row r="161" spans="1:73" ht="15" customHeight="1" x14ac:dyDescent="0.2">
      <c r="A161" s="5"/>
      <c r="B161" s="4"/>
      <c r="H161" s="5">
        <f>IF(OR(AND(H162=6,H163&lt;5),AND(H162=7,H163&lt;7),AND(H162&gt;7,H162-H163=2)),1,0)</f>
        <v>0</v>
      </c>
      <c r="I161" s="5">
        <f>IF(OR(AND(I162=6,I163&lt;5),AND(I162=7,I163&lt;7),AND(I162&gt;7,I162-I163=2)),1,0)</f>
        <v>0</v>
      </c>
      <c r="J161" s="5">
        <f>IF(OR(AND(J162=6,J163&lt;5),AND(J162=7,J163&lt;7),AND(J162&gt;7,J162-J163=2)),1,0)</f>
        <v>0</v>
      </c>
      <c r="K161" s="5">
        <f>IF(OR(AND(K162=6,K163&lt;5),AND(K162=7,K163&lt;7),AND(K162&gt;7,K162-K163=2)),1,0)</f>
        <v>0</v>
      </c>
      <c r="L161" s="5">
        <f>IF(OR(AND(L162=6,L163&lt;5),AND(L162=7,L163&lt;7),AND(L162&gt;7,L162-L163=2)),1,0)</f>
        <v>0</v>
      </c>
      <c r="M161" s="10"/>
      <c r="N161" s="4" t="str">
        <f>IF(O161&lt;&gt;"",VLOOKUP(O161,C162:N163,12,FALSE),"")</f>
        <v/>
      </c>
      <c r="O161" s="2" t="str">
        <f>IF(AND(C162="Bye",C163="Bye"),"Bye",IF(OR(M162=$G$5,C163="Bye"),C162,IF(OR(M163=$G$5,C162="Bye"),C163,"")))</f>
        <v/>
      </c>
      <c r="T161" s="24"/>
      <c r="U161" s="24"/>
      <c r="V161" s="24"/>
      <c r="W161" s="24"/>
      <c r="X161" s="24"/>
      <c r="Y161" s="13">
        <f>SUM(T162:X162)</f>
        <v>0</v>
      </c>
      <c r="Z161" s="5" t="str">
        <f>N161</f>
        <v/>
      </c>
      <c r="AM161" s="116"/>
      <c r="AN161" s="116"/>
      <c r="AO161" s="116"/>
      <c r="AP161" s="116"/>
      <c r="AQ161" s="116"/>
      <c r="AR161" s="116"/>
      <c r="AS161" s="116"/>
      <c r="AT161" s="116"/>
      <c r="AU161" s="116"/>
      <c r="AV161" s="3"/>
      <c r="AW161" s="10"/>
      <c r="BO161" s="8"/>
      <c r="BP161" s="8"/>
      <c r="BQ161" s="8"/>
      <c r="BR161" s="8"/>
      <c r="BS161" s="8"/>
      <c r="BT161" s="8"/>
      <c r="BU161" s="10"/>
    </row>
    <row r="162" spans="1:73" ht="15" customHeight="1" x14ac:dyDescent="0.2">
      <c r="A162" s="5">
        <f>Setup!K54</f>
        <v>46</v>
      </c>
      <c r="B162" s="6" t="str">
        <f>IF(C162="Bye","","("&amp;A162&amp;")")</f>
        <v>(46)</v>
      </c>
      <c r="C162" s="7" t="str">
        <f>IF(AND(Setup!$B$2&gt;64,Setup!$B$2&lt;=128),IF(VLOOKUP(A162,Setup!$A$15:$B$142,2,FALSE)&lt;&gt;"",VLOOKUP(A162,Setup!$A$15:$B$142,2,FALSE),"Bye"),"")</f>
        <v/>
      </c>
      <c r="D162" s="7"/>
      <c r="E162" s="7"/>
      <c r="F162" s="7"/>
      <c r="G162" s="7"/>
      <c r="H162" s="23"/>
      <c r="I162" s="23"/>
      <c r="J162" s="23"/>
      <c r="K162" s="23"/>
      <c r="L162" s="23"/>
      <c r="M162" s="12">
        <f>SUM(H161:L161)</f>
        <v>0</v>
      </c>
      <c r="N162" s="5" t="str">
        <f>B162</f>
        <v>(46)</v>
      </c>
      <c r="T162" s="5">
        <f>IF(OR(AND(T161=6,T160&lt;5),AND(T161=7,T160&lt;7),AND(T161&gt;7,T161-T160=2)),1,0)</f>
        <v>0</v>
      </c>
      <c r="U162" s="5">
        <f>IF(OR(AND(U161=6,U160&lt;5),AND(U161=7,U160&lt;7),AND(U161&gt;7,U161-U160=2)),1,0)</f>
        <v>0</v>
      </c>
      <c r="V162" s="5">
        <f>IF(OR(AND(V161=6,V160&lt;5),AND(V161=7,V160&lt;7),AND(V161&gt;7,V161-V160=2)),1,0)</f>
        <v>0</v>
      </c>
      <c r="W162" s="5">
        <f>IF(OR(AND(W161=6,W160&lt;5),AND(W161=7,W160&lt;7),AND(W161&gt;7,W161-W160=2)),1,0)</f>
        <v>0</v>
      </c>
      <c r="X162" s="5">
        <f>IF(OR(AND(X161=6,X160&lt;5),AND(X161=7,X160&lt;7),AND(X161&gt;7,X161-X160=2)),1,0)</f>
        <v>0</v>
      </c>
      <c r="AQ162" s="8"/>
      <c r="AR162" s="8"/>
      <c r="AS162" s="8"/>
      <c r="AT162" s="8"/>
      <c r="AU162" s="8"/>
      <c r="AV162" s="8"/>
      <c r="AW162" s="10"/>
      <c r="BO162" s="8"/>
      <c r="BP162" s="8"/>
      <c r="BQ162" s="8"/>
      <c r="BR162" s="8"/>
      <c r="BS162" s="8"/>
      <c r="BT162" s="8"/>
      <c r="BU162" s="10"/>
    </row>
    <row r="163" spans="1:73" ht="15" customHeight="1" x14ac:dyDescent="0.2">
      <c r="A163" s="5">
        <f>Setup!L54</f>
        <v>83</v>
      </c>
      <c r="B163" s="6" t="str">
        <f>IF(C163="Bye","","("&amp;A163&amp;")")</f>
        <v>(83)</v>
      </c>
      <c r="C163" s="2" t="str">
        <f>IF(AND(Setup!$B$2&gt;64,Setup!$B$2&lt;=128),IF(VLOOKUP(A163,Setup!$A$15:$B$142,2,FALSE)&lt;&gt;"",VLOOKUP(A163,Setup!$A$15:$B$142,2,FALSE),"Bye"),"")</f>
        <v/>
      </c>
      <c r="H163" s="24"/>
      <c r="I163" s="24"/>
      <c r="J163" s="24"/>
      <c r="K163" s="24"/>
      <c r="L163" s="24"/>
      <c r="M163" s="13">
        <f>SUM(H164:L164)</f>
        <v>0</v>
      </c>
      <c r="N163" s="5" t="str">
        <f>B163</f>
        <v>(83)</v>
      </c>
      <c r="AN163" s="116"/>
      <c r="AO163" s="116"/>
      <c r="AP163" s="116"/>
      <c r="AQ163" s="116"/>
      <c r="AR163" s="116"/>
      <c r="AS163" s="116"/>
      <c r="AT163" s="116"/>
      <c r="AU163" s="3"/>
      <c r="AW163" s="10"/>
      <c r="AX163" s="5"/>
      <c r="AY163" s="5"/>
      <c r="AZ163" s="5"/>
      <c r="BA163" s="5"/>
      <c r="BB163" s="5"/>
      <c r="BC163" s="5"/>
      <c r="BD163" s="5">
        <f>IF(OR(AND(BD164=6,BD165&lt;5),AND(BD164=7,BD165&lt;7),AND(BD164&gt;7,BD164-BD165=2)),1,0)</f>
        <v>0</v>
      </c>
      <c r="BE163" s="5">
        <f>IF(OR(AND(BE164=6,BE165&lt;5),AND(BE164=7,BE165&lt;7),AND(BE164&gt;7,BE164-BE165=2)),1,0)</f>
        <v>0</v>
      </c>
      <c r="BF163" s="5">
        <f>IF(OR(AND(BF164=6,BF165&lt;5),AND(BF164=7,BF165&lt;7),AND(BF164&gt;7,BF164-BF165=2)),1,0)</f>
        <v>0</v>
      </c>
      <c r="BG163" s="5">
        <f>IF(OR(AND(BG164=6,BG165&lt;5),AND(BG164=7,BG165&lt;7),AND(BG164&gt;7,BG164-BG165=2)),1,0)</f>
        <v>0</v>
      </c>
      <c r="BH163" s="5">
        <f>IF(OR(AND(BH164=6,BH165&lt;5),AND(BH164=7,BH165&lt;7),AND(BH164&gt;7,BH164-BH165=2)),1,0)</f>
        <v>0</v>
      </c>
      <c r="BI163" s="5"/>
      <c r="BJ163" s="5"/>
      <c r="BU163" s="10"/>
    </row>
    <row r="164" spans="1:73" ht="15" customHeight="1" x14ac:dyDescent="0.2">
      <c r="A164" s="5"/>
      <c r="B164" s="4"/>
      <c r="H164" s="5">
        <f>IF(OR(AND(H163=6,H162&lt;5),AND(H163=7,H162&lt;7),AND(H163&gt;7,H163-H162=2)),1,0)</f>
        <v>0</v>
      </c>
      <c r="I164" s="5">
        <f>IF(OR(AND(I163=6,I162&lt;5),AND(I163=7,I162&lt;7),AND(I163&gt;7,I163-I162=2)),1,0)</f>
        <v>0</v>
      </c>
      <c r="J164" s="5">
        <f>IF(OR(AND(J163=6,J162&lt;5),AND(J163=7,J162&lt;7),AND(J163&gt;7,J163-J162=2)),1,0)</f>
        <v>0</v>
      </c>
      <c r="K164" s="5">
        <f>IF(OR(AND(K163=6,K162&lt;5),AND(K163=7,K162&lt;7),AND(K163&gt;7,K163-K162=2)),1,0)</f>
        <v>0</v>
      </c>
      <c r="L164" s="5">
        <f>IF(OR(AND(L163=6,L162&lt;5),AND(L163=7,L162&lt;7),AND(L163&gt;7,L163-L162=2)),1,0)</f>
        <v>0</v>
      </c>
      <c r="AW164" s="10"/>
      <c r="AX164" s="11" t="str">
        <f>IF(AY164&lt;&gt;"",VLOOKUP(AY164,AM148:AX149,12,FALSE),"")</f>
        <v/>
      </c>
      <c r="AY164" s="7" t="str">
        <f>IF(AW148=$G$5,AM148,IF(AW149=$G$5,AM149,""))</f>
        <v/>
      </c>
      <c r="AZ164" s="7"/>
      <c r="BA164" s="7"/>
      <c r="BB164" s="7"/>
      <c r="BC164" s="7"/>
      <c r="BD164" s="23"/>
      <c r="BE164" s="23"/>
      <c r="BF164" s="23"/>
      <c r="BG164" s="23"/>
      <c r="BH164" s="23"/>
      <c r="BI164" s="5">
        <f>SUM(BD163:BH163)</f>
        <v>0</v>
      </c>
      <c r="BJ164" s="5" t="str">
        <f>AX164</f>
        <v/>
      </c>
      <c r="BU164" s="10"/>
    </row>
    <row r="165" spans="1:73" ht="15" customHeight="1" x14ac:dyDescent="0.2">
      <c r="A165" s="5"/>
      <c r="B165" s="4"/>
      <c r="H165" s="5">
        <f>IF(OR(AND(H166=6,H167&lt;5),AND(H166=7,H167&lt;7),AND(H166&gt;7,H166-H167=2)),1,0)</f>
        <v>0</v>
      </c>
      <c r="I165" s="5">
        <f>IF(OR(AND(I166=6,I167&lt;5),AND(I166=7,I167&lt;7),AND(I166&gt;7,I166-I167=2)),1,0)</f>
        <v>0</v>
      </c>
      <c r="J165" s="5">
        <f>IF(OR(AND(J166=6,J167&lt;5),AND(J166=7,J167&lt;7),AND(J166&gt;7,J166-J167=2)),1,0)</f>
        <v>0</v>
      </c>
      <c r="K165" s="5">
        <f>IF(OR(AND(K166=6,K167&lt;5),AND(K166=7,K167&lt;7),AND(K166&gt;7,K166-K167=2)),1,0)</f>
        <v>0</v>
      </c>
      <c r="L165" s="5">
        <f>IF(OR(AND(L166=6,L167&lt;5),AND(L166=7,L167&lt;7),AND(L166&gt;7,L166-L167=2)),1,0)</f>
        <v>0</v>
      </c>
      <c r="AW165" s="10"/>
      <c r="AX165" s="4" t="str">
        <f>IF(AY165&lt;&gt;"",VLOOKUP(AY165,AM180:AX181,12,FALSE),"")</f>
        <v/>
      </c>
      <c r="AY165" s="2" t="str">
        <f>IF(AW180=$G$5,AM180,IF(AW181=$G$5,AM181,""))</f>
        <v/>
      </c>
      <c r="BD165" s="24"/>
      <c r="BE165" s="24"/>
      <c r="BF165" s="24"/>
      <c r="BG165" s="24"/>
      <c r="BH165" s="24"/>
      <c r="BI165" s="9">
        <f>SUM(BD166:BH166)</f>
        <v>0</v>
      </c>
      <c r="BJ165" s="5" t="str">
        <f>AX165</f>
        <v/>
      </c>
      <c r="BU165" s="10"/>
    </row>
    <row r="166" spans="1:73" ht="15" customHeight="1" x14ac:dyDescent="0.2">
      <c r="A166" s="5">
        <f>Setup!K55</f>
        <v>11</v>
      </c>
      <c r="B166" s="6" t="str">
        <f>IF(C166="Bye","","("&amp;A166&amp;")")</f>
        <v>(11)</v>
      </c>
      <c r="C166" s="7" t="str">
        <f>IF(AND(Setup!$B$2&gt;64,Setup!$B$2&lt;=128),IF(VLOOKUP(A166,Setup!$A$15:$B$142,2,FALSE)&lt;&gt;"",VLOOKUP(A166,Setup!$A$15:$B$142,2,FALSE),"Bye"),"")</f>
        <v/>
      </c>
      <c r="D166" s="7"/>
      <c r="E166" s="7"/>
      <c r="F166" s="7"/>
      <c r="G166" s="7"/>
      <c r="H166" s="23"/>
      <c r="I166" s="23"/>
      <c r="J166" s="23"/>
      <c r="K166" s="23"/>
      <c r="L166" s="23"/>
      <c r="M166" s="5">
        <f>SUM(H165:L165)</f>
        <v>0</v>
      </c>
      <c r="N166" s="5" t="str">
        <f>B166</f>
        <v>(11)</v>
      </c>
      <c r="AW166" s="10"/>
      <c r="BD166" s="5">
        <f>IF(OR(AND(BD165=6,BD164&lt;5),AND(BD165=7,BD164&lt;7),AND(BD165&gt;7,BD165-BD164=2)),1,0)</f>
        <v>0</v>
      </c>
      <c r="BE166" s="5">
        <f>IF(OR(AND(BE165=6,BE164&lt;5),AND(BE165=7,BE164&lt;7),AND(BE165&gt;7,BE165-BE164=2)),1,0)</f>
        <v>0</v>
      </c>
      <c r="BF166" s="5">
        <f>IF(OR(AND(BF165=6,BF164&lt;5),AND(BF165=7,BF164&lt;7),AND(BF165&gt;7,BF165-BF164=2)),1,0)</f>
        <v>0</v>
      </c>
      <c r="BG166" s="5">
        <f>IF(OR(AND(BG165=6,BG164&lt;5),AND(BG165=7,BG164&lt;7),AND(BG165&gt;7,BG165-BG164=2)),1,0)</f>
        <v>0</v>
      </c>
      <c r="BH166" s="5">
        <f>IF(OR(AND(BH165=6,BH164&lt;5),AND(BH165=7,BH164&lt;7),AND(BH165&gt;7,BH165-BH164=2)),1,0)</f>
        <v>0</v>
      </c>
      <c r="BI166" s="10"/>
      <c r="BU166" s="10"/>
    </row>
    <row r="167" spans="1:73" ht="15" customHeight="1" x14ac:dyDescent="0.2">
      <c r="A167" s="5">
        <f>Setup!L55</f>
        <v>118</v>
      </c>
      <c r="B167" s="6" t="str">
        <f>IF(C167="Bye","","("&amp;A167&amp;")")</f>
        <v>(118)</v>
      </c>
      <c r="C167" s="2" t="str">
        <f>IF(AND(Setup!$B$2&gt;64,Setup!$B$2&lt;=128),IF(VLOOKUP(A167,Setup!$A$15:$B$142,2,FALSE)&lt;&gt;"",VLOOKUP(A167,Setup!$A$15:$B$142,2,FALSE),"Bye"),"")</f>
        <v/>
      </c>
      <c r="H167" s="24"/>
      <c r="I167" s="24"/>
      <c r="J167" s="24"/>
      <c r="K167" s="24"/>
      <c r="L167" s="24"/>
      <c r="M167" s="9">
        <f>SUM(H168:L168)</f>
        <v>0</v>
      </c>
      <c r="N167" s="5" t="str">
        <f>B167</f>
        <v>(118)</v>
      </c>
      <c r="T167" s="5">
        <f>IF(OR(AND(T168=6,T169&lt;5),AND(T168=7,T169&lt;7),AND(T168&gt;7,T168-T169=2)),1,0)</f>
        <v>0</v>
      </c>
      <c r="U167" s="5">
        <f>IF(OR(AND(U168=6,U169&lt;5),AND(U168=7,U169&lt;7),AND(U168&gt;7,U168-U169=2)),1,0)</f>
        <v>0</v>
      </c>
      <c r="V167" s="5">
        <f>IF(OR(AND(V168=6,V169&lt;5),AND(V168=7,V169&lt;7),AND(V168&gt;7,V168-V169=2)),1,0)</f>
        <v>0</v>
      </c>
      <c r="W167" s="5">
        <f>IF(OR(AND(W168=6,W169&lt;5),AND(W168=7,W169&lt;7),AND(W168&gt;7,W168-W169=2)),1,0)</f>
        <v>0</v>
      </c>
      <c r="X167" s="5">
        <f>IF(OR(AND(X168=6,X169&lt;5),AND(X168=7,X169&lt;7),AND(X168&gt;7,X168-X169=2)),1,0)</f>
        <v>0</v>
      </c>
      <c r="Y167" s="5"/>
      <c r="Z167" s="5"/>
      <c r="AW167" s="10"/>
      <c r="BC167" s="8"/>
      <c r="BD167" s="8"/>
      <c r="BE167" s="8"/>
      <c r="BF167" s="8"/>
      <c r="BG167" s="8"/>
      <c r="BH167" s="8"/>
      <c r="BI167" s="10"/>
      <c r="BU167" s="10"/>
    </row>
    <row r="168" spans="1:73" ht="15" customHeight="1" x14ac:dyDescent="0.2">
      <c r="A168" s="5"/>
      <c r="B168" s="4"/>
      <c r="H168" s="5">
        <f>IF(OR(AND(H167=6,H166&lt;5),AND(H167=7,H166&lt;7),AND(H167&gt;7,H167-H166=2)),1,0)</f>
        <v>0</v>
      </c>
      <c r="I168" s="5">
        <f>IF(OR(AND(I167=6,I166&lt;5),AND(I167=7,I166&lt;7),AND(I167&gt;7,I167-I166=2)),1,0)</f>
        <v>0</v>
      </c>
      <c r="J168" s="5">
        <f>IF(OR(AND(J167=6,J166&lt;5),AND(J167=7,J166&lt;7),AND(J167&gt;7,J167-J166=2)),1,0)</f>
        <v>0</v>
      </c>
      <c r="K168" s="5">
        <f>IF(OR(AND(K167=6,K166&lt;5),AND(K167=7,K166&lt;7),AND(K167&gt;7,K167-K166=2)),1,0)</f>
        <v>0</v>
      </c>
      <c r="L168" s="5">
        <f>IF(OR(AND(L167=6,L166&lt;5),AND(L167=7,L166&lt;7),AND(L167&gt;7,L167-L166=2)),1,0)</f>
        <v>0</v>
      </c>
      <c r="M168" s="10"/>
      <c r="N168" s="11" t="str">
        <f>IF(O168&lt;&gt;"",VLOOKUP(O168,C166:N167,12,FALSE),"")</f>
        <v/>
      </c>
      <c r="O168" s="7" t="str">
        <f>IF(AND(C166="Bye",C167="Bye"),"Bye",IF(OR(M166=$G$5,C167="Bye"),C166,IF(OR(M167=$G$5,C166="Bye"),C167,"")))</f>
        <v/>
      </c>
      <c r="P168" s="7"/>
      <c r="Q168" s="7"/>
      <c r="R168" s="7"/>
      <c r="S168" s="7"/>
      <c r="T168" s="23"/>
      <c r="U168" s="23"/>
      <c r="V168" s="23"/>
      <c r="W168" s="23"/>
      <c r="X168" s="23"/>
      <c r="Y168" s="5">
        <f>SUM(T167:X167)</f>
        <v>0</v>
      </c>
      <c r="Z168" s="5" t="str">
        <f>N168</f>
        <v/>
      </c>
      <c r="AW168" s="10"/>
      <c r="BC168" s="8"/>
      <c r="BD168" s="8"/>
      <c r="BE168" s="8"/>
      <c r="BF168" s="8"/>
      <c r="BG168" s="8"/>
      <c r="BH168" s="8"/>
      <c r="BI168" s="10"/>
      <c r="BU168" s="10"/>
    </row>
    <row r="169" spans="1:73" ht="15" customHeight="1" x14ac:dyDescent="0.2">
      <c r="A169" s="5"/>
      <c r="B169" s="4"/>
      <c r="H169" s="5">
        <f>IF(OR(AND(H170=6,H171&lt;5),AND(H170=7,H171&lt;7),AND(H170&gt;7,H170-H171=2)),1,0)</f>
        <v>0</v>
      </c>
      <c r="I169" s="5">
        <f>IF(OR(AND(I170=6,I171&lt;5),AND(I170=7,I171&lt;7),AND(I170&gt;7,I170-I171=2)),1,0)</f>
        <v>0</v>
      </c>
      <c r="J169" s="5">
        <f>IF(OR(AND(J170=6,J171&lt;5),AND(J170=7,J171&lt;7),AND(J170&gt;7,J170-J171=2)),1,0)</f>
        <v>0</v>
      </c>
      <c r="K169" s="5">
        <f>IF(OR(AND(K170=6,K171&lt;5),AND(K170=7,K171&lt;7),AND(K170&gt;7,K170-K171=2)),1,0)</f>
        <v>0</v>
      </c>
      <c r="L169" s="5">
        <f>IF(OR(AND(L170=6,L171&lt;5),AND(L170=7,L171&lt;7),AND(L170&gt;7,L170-L171=2)),1,0)</f>
        <v>0</v>
      </c>
      <c r="M169" s="10"/>
      <c r="N169" s="4" t="str">
        <f>IF(O169&lt;&gt;"",VLOOKUP(O169,C170:N171,12,FALSE),"")</f>
        <v/>
      </c>
      <c r="O169" s="2" t="str">
        <f>IF(AND(C170="Bye",C171="Bye"),"Bye",IF(OR(M170=$G$5,C171="Bye"),C170,IF(OR(M171=$G$5,C170="Bye"),C171,"")))</f>
        <v/>
      </c>
      <c r="T169" s="24"/>
      <c r="U169" s="24"/>
      <c r="V169" s="24"/>
      <c r="W169" s="24"/>
      <c r="X169" s="24"/>
      <c r="Y169" s="9">
        <f>SUM(T170:X170)</f>
        <v>0</v>
      </c>
      <c r="Z169" s="5" t="str">
        <f>N169</f>
        <v/>
      </c>
      <c r="AW169" s="10"/>
      <c r="BI169" s="10"/>
      <c r="BU169" s="10"/>
    </row>
    <row r="170" spans="1:73" ht="15" customHeight="1" x14ac:dyDescent="0.2">
      <c r="A170" s="5">
        <f>Setup!K56</f>
        <v>54</v>
      </c>
      <c r="B170" s="6" t="str">
        <f>IF(C170="Bye","","("&amp;A170&amp;")")</f>
        <v>(54)</v>
      </c>
      <c r="C170" s="7" t="str">
        <f>IF(AND(Setup!$B$2&gt;64,Setup!$B$2&lt;=128),IF(VLOOKUP(A170,Setup!$A$15:$B$142,2,FALSE)&lt;&gt;"",VLOOKUP(A170,Setup!$A$15:$B$142,2,FALSE),"Bye"),"")</f>
        <v/>
      </c>
      <c r="D170" s="7"/>
      <c r="E170" s="7"/>
      <c r="F170" s="7"/>
      <c r="G170" s="7"/>
      <c r="H170" s="23"/>
      <c r="I170" s="23"/>
      <c r="J170" s="23"/>
      <c r="K170" s="23"/>
      <c r="L170" s="23"/>
      <c r="M170" s="12">
        <f>SUM(H169:L169)</f>
        <v>0</v>
      </c>
      <c r="N170" s="5" t="str">
        <f>B170</f>
        <v>(54)</v>
      </c>
      <c r="T170" s="5">
        <f>IF(OR(AND(T169=6,T168&lt;5),AND(T169=7,T168&lt;7),AND(T169&gt;7,T169-T168=2)),1,0)</f>
        <v>0</v>
      </c>
      <c r="U170" s="5">
        <f>IF(OR(AND(U169=6,U168&lt;5),AND(U169=7,U168&lt;7),AND(U169&gt;7,U169-U168=2)),1,0)</f>
        <v>0</v>
      </c>
      <c r="V170" s="5">
        <f>IF(OR(AND(V169=6,V168&lt;5),AND(V169=7,V168&lt;7),AND(V169&gt;7,V169-V168=2)),1,0)</f>
        <v>0</v>
      </c>
      <c r="W170" s="5">
        <f>IF(OR(AND(W169=6,W168&lt;5),AND(W169=7,W168&lt;7),AND(W169&gt;7,W169-W168=2)),1,0)</f>
        <v>0</v>
      </c>
      <c r="X170" s="5">
        <f>IF(OR(AND(X169=6,X168&lt;5),AND(X169=7,X168&lt;7),AND(X169&gt;7,X169-X168=2)),1,0)</f>
        <v>0</v>
      </c>
      <c r="Y170" s="35"/>
      <c r="AW170" s="10"/>
      <c r="BI170" s="10"/>
      <c r="BU170" s="10"/>
    </row>
    <row r="171" spans="1:73" ht="15" customHeight="1" x14ac:dyDescent="0.2">
      <c r="A171" s="5">
        <f>Setup!L56</f>
        <v>75</v>
      </c>
      <c r="B171" s="6" t="str">
        <f>IF(C171="Bye","","("&amp;A171&amp;")")</f>
        <v>(75)</v>
      </c>
      <c r="C171" s="2" t="str">
        <f>IF(AND(Setup!$B$2&gt;64,Setup!$B$2&lt;=128),IF(VLOOKUP(A171,Setup!$A$15:$B$142,2,FALSE)&lt;&gt;"",VLOOKUP(A171,Setup!$A$15:$B$142,2,FALSE),"Bye"),"")</f>
        <v/>
      </c>
      <c r="H171" s="24"/>
      <c r="I171" s="24"/>
      <c r="J171" s="24"/>
      <c r="K171" s="24"/>
      <c r="L171" s="24"/>
      <c r="M171" s="13">
        <f>SUM(H172:L172)</f>
        <v>0</v>
      </c>
      <c r="N171" s="5" t="str">
        <f>B171</f>
        <v>(75)</v>
      </c>
      <c r="Y171" s="10"/>
      <c r="AF171" s="5">
        <f>IF(OR(AND(AF172=6,AF173&lt;5),AND(AF172=7,AF173&lt;7),AND(AF172&gt;7,AF172-AF173=2)),1,0)</f>
        <v>0</v>
      </c>
      <c r="AG171" s="5">
        <f>IF(OR(AND(AG172=6,AG173&lt;5),AND(AG172=7,AG173&lt;7),AND(AG172&gt;7,AG172-AG173=2)),1,0)</f>
        <v>0</v>
      </c>
      <c r="AH171" s="5">
        <f>IF(OR(AND(AH172=6,AH173&lt;5),AND(AH172=7,AH173&lt;7),AND(AH172&gt;7,AH172-AH173=2)),1,0)</f>
        <v>0</v>
      </c>
      <c r="AI171" s="5">
        <f>IF(OR(AND(AI172=6,AI173&lt;5),AND(AI172=7,AI173&lt;7),AND(AI172&gt;7,AI172-AI173=2)),1,0)</f>
        <v>0</v>
      </c>
      <c r="AJ171" s="5">
        <f>IF(OR(AND(AJ172=6,AJ173&lt;5),AND(AJ172=7,AJ173&lt;7),AND(AJ172&gt;7,AJ172-AJ173=2)),1,0)</f>
        <v>0</v>
      </c>
      <c r="AK171" s="5"/>
      <c r="AW171" s="10"/>
      <c r="BI171" s="10"/>
      <c r="BU171" s="10"/>
    </row>
    <row r="172" spans="1:73" ht="15" customHeight="1" x14ac:dyDescent="0.2">
      <c r="A172" s="5"/>
      <c r="B172" s="4"/>
      <c r="H172" s="5">
        <f>IF(OR(AND(H171=6,H170&lt;5),AND(H171=7,H170&lt;7),AND(H171&gt;7,H171-H170=2)),1,0)</f>
        <v>0</v>
      </c>
      <c r="I172" s="5">
        <f>IF(OR(AND(I171=6,I170&lt;5),AND(I171=7,I170&lt;7),AND(I171&gt;7,I171-I170=2)),1,0)</f>
        <v>0</v>
      </c>
      <c r="J172" s="5">
        <f>IF(OR(AND(J171=6,J170&lt;5),AND(J171=7,J170&lt;7),AND(J171&gt;7,J171-J170=2)),1,0)</f>
        <v>0</v>
      </c>
      <c r="K172" s="5">
        <f>IF(OR(AND(K171=6,K170&lt;5),AND(K171=7,K170&lt;7),AND(K171&gt;7,K171-K170=2)),1,0)</f>
        <v>0</v>
      </c>
      <c r="L172" s="5">
        <f>IF(OR(AND(L171=6,L170&lt;5),AND(L171=7,L170&lt;7),AND(L171&gt;7,L171-L170=2)),1,0)</f>
        <v>0</v>
      </c>
      <c r="M172" s="5"/>
      <c r="N172" s="5"/>
      <c r="Y172" s="10"/>
      <c r="Z172" s="11" t="str">
        <f>IF(AA172&lt;&gt;"",VLOOKUP(AA172,O168:Z169,12,FALSE),"")</f>
        <v/>
      </c>
      <c r="AA172" s="7" t="str">
        <f>IF(AND(O168="Bye",O169="Bye"),"Bye",IF(OR(Y168=$G$5,O169="Bye"),O168,IF(OR(Y169=$G$5,O168="Bye"),O169,"")))</f>
        <v/>
      </c>
      <c r="AB172" s="7"/>
      <c r="AC172" s="7"/>
      <c r="AD172" s="7"/>
      <c r="AE172" s="7"/>
      <c r="AF172" s="23"/>
      <c r="AG172" s="23"/>
      <c r="AH172" s="23"/>
      <c r="AI172" s="23"/>
      <c r="AJ172" s="23"/>
      <c r="AK172" s="5">
        <f>SUM(AF171:AJ171)</f>
        <v>0</v>
      </c>
      <c r="AL172" s="5" t="str">
        <f>Z172</f>
        <v/>
      </c>
      <c r="AW172" s="10"/>
      <c r="BI172" s="10"/>
      <c r="BU172" s="10"/>
    </row>
    <row r="173" spans="1:73" ht="15" customHeight="1" x14ac:dyDescent="0.2">
      <c r="A173" s="5"/>
      <c r="B173" s="4"/>
      <c r="H173" s="5">
        <f>IF(OR(AND(H174=6,H175&lt;5),AND(H174=7,H175&lt;7),AND(H174&gt;7,H174-H175=2)),1,0)</f>
        <v>0</v>
      </c>
      <c r="I173" s="5">
        <f>IF(OR(AND(I174=6,I175&lt;5),AND(I174=7,I175&lt;7),AND(I174&gt;7,I174-I175=2)),1,0)</f>
        <v>0</v>
      </c>
      <c r="J173" s="5">
        <f>IF(OR(AND(J174=6,J175&lt;5),AND(J174=7,J175&lt;7),AND(J174&gt;7,J174-J175=2)),1,0)</f>
        <v>0</v>
      </c>
      <c r="K173" s="5">
        <f>IF(OR(AND(K174=6,K175&lt;5),AND(K174=7,K175&lt;7),AND(K174&gt;7,K174-K175=2)),1,0)</f>
        <v>0</v>
      </c>
      <c r="L173" s="5">
        <f>IF(OR(AND(L174=6,L175&lt;5),AND(L174=7,L175&lt;7),AND(L174&gt;7,L174-L175=2)),1,0)</f>
        <v>0</v>
      </c>
      <c r="Y173" s="10"/>
      <c r="Z173" s="4" t="str">
        <f>IF(AA173&lt;&gt;"",VLOOKUP(AA173,O176:Z177,12,FALSE),"")</f>
        <v/>
      </c>
      <c r="AA173" s="2" t="str">
        <f>IF(AND(O176="Bye",O177="Bye"),"Bye",IF(OR(O177="Bye",Y176=$G$5),O176,IF(OR(Y177=$G$5,O176="Bye"),O177,"")))</f>
        <v/>
      </c>
      <c r="AF173" s="24"/>
      <c r="AG173" s="24"/>
      <c r="AH173" s="24"/>
      <c r="AI173" s="24"/>
      <c r="AJ173" s="24"/>
      <c r="AK173" s="9">
        <f>SUM(AF174:AJ174)</f>
        <v>0</v>
      </c>
      <c r="AL173" s="5" t="str">
        <f>Z173</f>
        <v/>
      </c>
      <c r="AW173" s="10"/>
      <c r="BI173" s="10"/>
      <c r="BO173" s="8"/>
      <c r="BP173" s="8"/>
      <c r="BQ173" s="8"/>
      <c r="BR173" s="8"/>
      <c r="BS173" s="8"/>
      <c r="BT173" s="8"/>
      <c r="BU173" s="10"/>
    </row>
    <row r="174" spans="1:73" ht="15" customHeight="1" x14ac:dyDescent="0.2">
      <c r="A174" s="5">
        <f>Setup!K57</f>
        <v>22</v>
      </c>
      <c r="B174" s="6" t="str">
        <f>IF(C174="Bye","","("&amp;A174&amp;")")</f>
        <v>(22)</v>
      </c>
      <c r="C174" s="7" t="str">
        <f>IF(AND(Setup!$B$2&gt;64,Setup!$B$2&lt;=128),IF(VLOOKUP(A174,Setup!$A$15:$B$142,2,FALSE)&lt;&gt;"",VLOOKUP(A174,Setup!$A$15:$B$142,2,FALSE),"Bye"),"")</f>
        <v/>
      </c>
      <c r="D174" s="7"/>
      <c r="E174" s="7"/>
      <c r="F174" s="7"/>
      <c r="G174" s="7"/>
      <c r="H174" s="23"/>
      <c r="I174" s="23"/>
      <c r="J174" s="23"/>
      <c r="K174" s="23"/>
      <c r="L174" s="23"/>
      <c r="M174" s="5">
        <f>SUM(H173:L173)</f>
        <v>0</v>
      </c>
      <c r="N174" s="5" t="str">
        <f>B174</f>
        <v>(22)</v>
      </c>
      <c r="Y174" s="10"/>
      <c r="AF174" s="5">
        <f>IF(OR(AND(AF173=6,AF172&lt;5),AND(AF173=7,AF172&lt;7),AND(AF173&gt;7,AF173-AF172=2)),1,0)</f>
        <v>0</v>
      </c>
      <c r="AG174" s="5">
        <f>IF(OR(AND(AG173=6,AG172&lt;5),AND(AG173=7,AG172&lt;7),AND(AG173&gt;7,AG173-AG172=2)),1,0)</f>
        <v>0</v>
      </c>
      <c r="AH174" s="5">
        <f>IF(OR(AND(AH173=6,AH172&lt;5),AND(AH173=7,AH172&lt;7),AND(AH173&gt;7,AH173-AH172=2)),1,0)</f>
        <v>0</v>
      </c>
      <c r="AI174" s="5">
        <f>IF(OR(AND(AI173=6,AI172&lt;5),AND(AI173=7,AI172&lt;7),AND(AI173&gt;7,AI173-AI172=2)),1,0)</f>
        <v>0</v>
      </c>
      <c r="AJ174" s="5">
        <f>IF(OR(AND(AJ173=6,AJ172&lt;5),AND(AJ173=7,AJ172&lt;7),AND(AJ173&gt;7,AJ173-AJ172=2)),1,0)</f>
        <v>0</v>
      </c>
      <c r="AK174" s="35"/>
      <c r="AL174" s="5"/>
      <c r="AM174" s="5"/>
      <c r="AN174" s="5"/>
      <c r="AO174" s="5"/>
      <c r="AP174" s="5"/>
      <c r="AQ174" s="5"/>
      <c r="AW174" s="10"/>
      <c r="BI174" s="10"/>
      <c r="BO174" s="8"/>
      <c r="BP174" s="8"/>
      <c r="BQ174" s="8"/>
      <c r="BR174" s="8"/>
      <c r="BS174" s="8"/>
      <c r="BT174" s="8"/>
      <c r="BU174" s="10"/>
    </row>
    <row r="175" spans="1:73" ht="15" customHeight="1" x14ac:dyDescent="0.2">
      <c r="A175" s="5">
        <f>Setup!L57</f>
        <v>107</v>
      </c>
      <c r="B175" s="6" t="str">
        <f>IF(C175="Bye","","("&amp;A175&amp;")")</f>
        <v>(107)</v>
      </c>
      <c r="C175" s="2" t="str">
        <f>IF(AND(Setup!$B$2&gt;64,Setup!$B$2&lt;=128),IF(VLOOKUP(A175,Setup!$A$15:$B$142,2,FALSE)&lt;&gt;"",VLOOKUP(A175,Setup!$A$15:$B$142,2,FALSE),"Bye"),"")</f>
        <v/>
      </c>
      <c r="H175" s="24"/>
      <c r="I175" s="24"/>
      <c r="J175" s="24"/>
      <c r="K175" s="24"/>
      <c r="L175" s="24"/>
      <c r="M175" s="9">
        <f>SUM(H176:L176)</f>
        <v>0</v>
      </c>
      <c r="N175" s="5" t="str">
        <f>B175</f>
        <v>(107)</v>
      </c>
      <c r="T175" s="5">
        <f>IF(OR(AND(T176=6,T177&lt;5),AND(T176=7,T177&lt;7),AND(T176&gt;7,T176-T177=2)),1,0)</f>
        <v>0</v>
      </c>
      <c r="U175" s="5">
        <f>IF(OR(AND(U176=6,U177&lt;5),AND(U176=7,U177&lt;7),AND(U176&gt;7,U176-U177=2)),1,0)</f>
        <v>0</v>
      </c>
      <c r="V175" s="5">
        <f>IF(OR(AND(V176=6,V177&lt;5),AND(V176=7,V177&lt;7),AND(V176&gt;7,V176-V177=2)),1,0)</f>
        <v>0</v>
      </c>
      <c r="W175" s="5">
        <f>IF(OR(AND(W176=6,W177&lt;5),AND(W176=7,W177&lt;7),AND(W176&gt;7,W176-W177=2)),1,0)</f>
        <v>0</v>
      </c>
      <c r="X175" s="5">
        <f>IF(OR(AND(X176=6,X177&lt;5),AND(X176=7,X177&lt;7),AND(X176&gt;7,X176-X177=2)),1,0)</f>
        <v>0</v>
      </c>
      <c r="Y175" s="10"/>
      <c r="AK175" s="10"/>
      <c r="AW175" s="10"/>
      <c r="BI175" s="10"/>
      <c r="BU175" s="10"/>
    </row>
    <row r="176" spans="1:73" ht="15" customHeight="1" x14ac:dyDescent="0.2">
      <c r="A176" s="5"/>
      <c r="B176" s="4"/>
      <c r="H176" s="5">
        <f>IF(OR(AND(H175=6,H174&lt;5),AND(H175=7,H174&lt;7),AND(H175&gt;7,H175-H174=2)),1,0)</f>
        <v>0</v>
      </c>
      <c r="I176" s="5">
        <f>IF(OR(AND(I175=6,I174&lt;5),AND(I175=7,I174&lt;7),AND(I175&gt;7,I175-I174=2)),1,0)</f>
        <v>0</v>
      </c>
      <c r="J176" s="5">
        <f>IF(OR(AND(J175=6,J174&lt;5),AND(J175=7,J174&lt;7),AND(J175&gt;7,J175-J174=2)),1,0)</f>
        <v>0</v>
      </c>
      <c r="K176" s="5">
        <f>IF(OR(AND(K175=6,K174&lt;5),AND(K175=7,K174&lt;7),AND(K175&gt;7,K175-K174=2)),1,0)</f>
        <v>0</v>
      </c>
      <c r="L176" s="5">
        <f>IF(OR(AND(L175=6,L174&lt;5),AND(L175=7,L174&lt;7),AND(L175&gt;7,L175-L174=2)),1,0)</f>
        <v>0</v>
      </c>
      <c r="M176" s="10"/>
      <c r="N176" s="11" t="str">
        <f>IF(O176&lt;&gt;"",VLOOKUP(O176,C174:N175,12,FALSE),"")</f>
        <v/>
      </c>
      <c r="O176" s="7" t="str">
        <f>IF(AND(C174="Bye",C175="Bye"),"Bye",IF(OR(M174=$G$5,C175="Bye"),C174,IF(OR(M175=$G$5,C174="Bye"),C175,"")))</f>
        <v/>
      </c>
      <c r="P176" s="7"/>
      <c r="Q176" s="7"/>
      <c r="R176" s="7"/>
      <c r="S176" s="7"/>
      <c r="T176" s="23"/>
      <c r="U176" s="23"/>
      <c r="V176" s="23"/>
      <c r="W176" s="23"/>
      <c r="X176" s="23"/>
      <c r="Y176" s="12">
        <f>SUM(T175:X175)</f>
        <v>0</v>
      </c>
      <c r="Z176" s="5" t="str">
        <f>N176</f>
        <v/>
      </c>
      <c r="AK176" s="10"/>
      <c r="AW176" s="10"/>
      <c r="BI176" s="10"/>
      <c r="BU176" s="10"/>
    </row>
    <row r="177" spans="1:73" ht="15" customHeight="1" x14ac:dyDescent="0.2">
      <c r="A177" s="5"/>
      <c r="B177" s="4"/>
      <c r="H177" s="5">
        <f>IF(OR(AND(H178=6,H179&lt;5),AND(H178=7,H179&lt;7),AND(H178&gt;7,H178-H179=2)),1,0)</f>
        <v>0</v>
      </c>
      <c r="I177" s="5">
        <f>IF(OR(AND(I178=6,I179&lt;5),AND(I178=7,I179&lt;7),AND(I178&gt;7,I178-I179=2)),1,0)</f>
        <v>0</v>
      </c>
      <c r="J177" s="5">
        <f>IF(OR(AND(J178=6,J179&lt;5),AND(J178=7,J179&lt;7),AND(J178&gt;7,J178-J179=2)),1,0)</f>
        <v>0</v>
      </c>
      <c r="K177" s="5">
        <f>IF(OR(AND(K178=6,K179&lt;5),AND(K178=7,K179&lt;7),AND(K178&gt;7,K178-K179=2)),1,0)</f>
        <v>0</v>
      </c>
      <c r="L177" s="5">
        <f>IF(OR(AND(L178=6,L179&lt;5),AND(L178=7,L179&lt;7),AND(L178&gt;7,L178-L179=2)),1,0)</f>
        <v>0</v>
      </c>
      <c r="M177" s="10"/>
      <c r="N177" s="4" t="str">
        <f>IF(O177&lt;&gt;"",VLOOKUP(O177,C178:N179,12,FALSE),"")</f>
        <v/>
      </c>
      <c r="O177" s="2" t="str">
        <f>IF(AND(C178="Bye",C179="Bye"),"Bye",IF(OR(M178=$G$5,C179="Bye"),C178,IF(OR(M179=$G$5,C178="Bye"),C179,"")))</f>
        <v/>
      </c>
      <c r="T177" s="24"/>
      <c r="U177" s="24"/>
      <c r="V177" s="24"/>
      <c r="W177" s="24"/>
      <c r="X177" s="24"/>
      <c r="Y177" s="13">
        <f>SUM(T178:X178)</f>
        <v>0</v>
      </c>
      <c r="Z177" s="5" t="str">
        <f>N177</f>
        <v/>
      </c>
      <c r="AK177" s="10"/>
      <c r="AW177" s="10"/>
      <c r="BI177" s="10"/>
      <c r="BU177" s="10"/>
    </row>
    <row r="178" spans="1:73" ht="15" customHeight="1" x14ac:dyDescent="0.2">
      <c r="A178" s="5">
        <f>Setup!K58</f>
        <v>43</v>
      </c>
      <c r="B178" s="6" t="str">
        <f>IF(C178="Bye","","("&amp;A178&amp;")")</f>
        <v>(43)</v>
      </c>
      <c r="C178" s="7" t="str">
        <f>IF(AND(Setup!$B$2&gt;64,Setup!$B$2&lt;=128),IF(VLOOKUP(A178,Setup!$A$15:$B$142,2,FALSE)&lt;&gt;"",VLOOKUP(A178,Setup!$A$15:$B$142,2,FALSE),"Bye"),"")</f>
        <v/>
      </c>
      <c r="D178" s="7"/>
      <c r="E178" s="7"/>
      <c r="F178" s="7"/>
      <c r="G178" s="7"/>
      <c r="H178" s="23"/>
      <c r="I178" s="23"/>
      <c r="J178" s="23"/>
      <c r="K178" s="23"/>
      <c r="L178" s="23"/>
      <c r="M178" s="12">
        <f>SUM(H177:L177)</f>
        <v>0</v>
      </c>
      <c r="N178" s="5" t="str">
        <f>B178</f>
        <v>(43)</v>
      </c>
      <c r="T178" s="5">
        <f>IF(OR(AND(T177=6,T176&lt;5),AND(T177=7,T176&lt;7),AND(T177&gt;7,T177-T176=2)),1,0)</f>
        <v>0</v>
      </c>
      <c r="U178" s="5">
        <f>IF(OR(AND(U177=6,U176&lt;5),AND(U177=7,U176&lt;7),AND(U177&gt;7,U177-U176=2)),1,0)</f>
        <v>0</v>
      </c>
      <c r="V178" s="5">
        <f>IF(OR(AND(V177=6,V176&lt;5),AND(V177=7,V176&lt;7),AND(V177&gt;7,V177-V176=2)),1,0)</f>
        <v>0</v>
      </c>
      <c r="W178" s="5">
        <f>IF(OR(AND(W177=6,W176&lt;5),AND(W177=7,W176&lt;7),AND(W177&gt;7,W177-W176=2)),1,0)</f>
        <v>0</v>
      </c>
      <c r="X178" s="5">
        <f>IF(OR(AND(X177=6,X176&lt;5),AND(X177=7,X176&lt;7),AND(X177&gt;7,X177-X176=2)),1,0)</f>
        <v>0</v>
      </c>
      <c r="AK178" s="10"/>
      <c r="AW178" s="10"/>
      <c r="BI178" s="10"/>
      <c r="BU178" s="10"/>
    </row>
    <row r="179" spans="1:73" ht="15" customHeight="1" x14ac:dyDescent="0.2">
      <c r="A179" s="5">
        <f>Setup!L58</f>
        <v>86</v>
      </c>
      <c r="B179" s="6" t="str">
        <f>IF(C179="Bye","","("&amp;A179&amp;")")</f>
        <v>(86)</v>
      </c>
      <c r="C179" s="2" t="str">
        <f>IF(AND(Setup!$B$2&gt;64,Setup!$B$2&lt;=128),IF(VLOOKUP(A179,Setup!$A$15:$B$142,2,FALSE)&lt;&gt;"",VLOOKUP(A179,Setup!$A$15:$B$142,2,FALSE),"Bye"),"")</f>
        <v/>
      </c>
      <c r="H179" s="24"/>
      <c r="I179" s="24"/>
      <c r="J179" s="24"/>
      <c r="K179" s="24"/>
      <c r="L179" s="24"/>
      <c r="M179" s="13">
        <f>SUM(H180:L180)</f>
        <v>0</v>
      </c>
      <c r="N179" s="5" t="str">
        <f>B179</f>
        <v>(86)</v>
      </c>
      <c r="AK179" s="10"/>
      <c r="AR179" s="5">
        <f>IF(OR(AND(AR180=6,AR181&lt;5),AND(AR180=7,AR181&lt;7),AND(AR180&gt;7,AR180-AR181=2)),1,0)</f>
        <v>0</v>
      </c>
      <c r="AS179" s="5">
        <f>IF(OR(AND(AS180=6,AS181&lt;5),AND(AS180=7,AS181&lt;7),AND(AS180&gt;7,AS180-AS181=2)),1,0)</f>
        <v>0</v>
      </c>
      <c r="AT179" s="5">
        <f>IF(OR(AND(AT180=6,AT181&lt;5),AND(AT180=7,AT181&lt;7),AND(AT180&gt;7,AT180-AT181=2)),1,0)</f>
        <v>0</v>
      </c>
      <c r="AU179" s="5">
        <f>IF(OR(AND(AU180=6,AU181&lt;5),AND(AU180=7,AU181&lt;7),AND(AU180&gt;7,AU180-AU181=2)),1,0)</f>
        <v>0</v>
      </c>
      <c r="AV179" s="5">
        <f>IF(OR(AND(AV180=6,AV181&lt;5),AND(AV180=7,AV181&lt;7),AND(AV180&gt;7,AV180-AV181=2)),1,0)</f>
        <v>0</v>
      </c>
      <c r="AW179" s="10"/>
      <c r="BI179" s="10"/>
      <c r="BU179" s="10"/>
    </row>
    <row r="180" spans="1:73" ht="15" customHeight="1" x14ac:dyDescent="0.2">
      <c r="A180" s="5"/>
      <c r="B180" s="4"/>
      <c r="H180" s="5">
        <f>IF(OR(AND(H179=6,H178&lt;5),AND(H179=7,H178&lt;7),AND(H179&gt;7,H179-H178=2)),1,0)</f>
        <v>0</v>
      </c>
      <c r="I180" s="5">
        <f>IF(OR(AND(I179=6,I178&lt;5),AND(I179=7,I178&lt;7),AND(I179&gt;7,I179-I178=2)),1,0)</f>
        <v>0</v>
      </c>
      <c r="J180" s="5">
        <f>IF(OR(AND(J179=6,J178&lt;5),AND(J179=7,J178&lt;7),AND(J179&gt;7,J179-J178=2)),1,0)</f>
        <v>0</v>
      </c>
      <c r="K180" s="5">
        <f>IF(OR(AND(K179=6,K178&lt;5),AND(K179=7,K178&lt;7),AND(K179&gt;7,K179-K178=2)),1,0)</f>
        <v>0</v>
      </c>
      <c r="L180" s="5">
        <f>IF(OR(AND(L179=6,L178&lt;5),AND(L179=7,L178&lt;7),AND(L179&gt;7,L179-L178=2)),1,0)</f>
        <v>0</v>
      </c>
      <c r="AK180" s="10"/>
      <c r="AL180" s="11" t="str">
        <f>IF(AM180&lt;&gt;"",VLOOKUP(AM180,AA172:AL173,12,FALSE),"")</f>
        <v/>
      </c>
      <c r="AM180" s="7" t="str">
        <f>IF(AK172=$G$5,AA172,IF(AK173=$G$5,AA173,""))</f>
        <v/>
      </c>
      <c r="AN180" s="7"/>
      <c r="AO180" s="7"/>
      <c r="AP180" s="7"/>
      <c r="AQ180" s="7"/>
      <c r="AR180" s="23"/>
      <c r="AS180" s="23"/>
      <c r="AT180" s="23"/>
      <c r="AU180" s="23"/>
      <c r="AV180" s="23"/>
      <c r="AW180" s="34">
        <f>SUM(AR179:AV179)</f>
        <v>0</v>
      </c>
      <c r="AX180" s="5" t="str">
        <f>AL180</f>
        <v/>
      </c>
      <c r="BI180" s="10"/>
      <c r="BU180" s="10"/>
    </row>
    <row r="181" spans="1:73" ht="15" customHeight="1" x14ac:dyDescent="0.2">
      <c r="A181" s="5"/>
      <c r="B181" s="4"/>
      <c r="H181" s="5">
        <f>IF(OR(AND(H182=6,H183&lt;5),AND(H182=7,H183&lt;7),AND(H182&gt;7,H182-H183=2)),1,0)</f>
        <v>0</v>
      </c>
      <c r="I181" s="5">
        <f>IF(OR(AND(I182=6,I183&lt;5),AND(I182=7,I183&lt;7),AND(I182&gt;7,I182-I183=2)),1,0)</f>
        <v>0</v>
      </c>
      <c r="J181" s="5">
        <f>IF(OR(AND(J182=6,J183&lt;5),AND(J182=7,J183&lt;7),AND(J182&gt;7,J182-J183=2)),1,0)</f>
        <v>0</v>
      </c>
      <c r="K181" s="5">
        <f>IF(OR(AND(K182=6,K183&lt;5),AND(K182=7,K183&lt;7),AND(K182&gt;7,K182-K183=2)),1,0)</f>
        <v>0</v>
      </c>
      <c r="L181" s="5">
        <f>IF(OR(AND(L182=6,L183&lt;5),AND(L182=7,L183&lt;7),AND(L182&gt;7,L182-L183=2)),1,0)</f>
        <v>0</v>
      </c>
      <c r="M181" s="5"/>
      <c r="AK181" s="10"/>
      <c r="AL181" s="4" t="str">
        <f>IF(AM181&lt;&gt;"",VLOOKUP(AM181,AA188:AL189,12,FALSE),"")</f>
        <v/>
      </c>
      <c r="AM181" s="2" t="str">
        <f>IF(AK188=$G$5,AA188,IF(AK189=$G$5,AA189,""))</f>
        <v/>
      </c>
      <c r="AR181" s="24"/>
      <c r="AS181" s="24"/>
      <c r="AT181" s="24"/>
      <c r="AU181" s="24"/>
      <c r="AV181" s="24"/>
      <c r="AW181" s="5">
        <f>SUM(AR182:AV182)</f>
        <v>0</v>
      </c>
      <c r="AX181" s="5" t="str">
        <f>AL181</f>
        <v/>
      </c>
      <c r="BI181" s="10"/>
      <c r="BU181" s="10"/>
    </row>
    <row r="182" spans="1:73" ht="15" customHeight="1" x14ac:dyDescent="0.2">
      <c r="A182" s="5">
        <f>Setup!K59</f>
        <v>27</v>
      </c>
      <c r="B182" s="6" t="str">
        <f>IF(C182="Bye","","("&amp;A182&amp;")")</f>
        <v>(27)</v>
      </c>
      <c r="C182" s="7" t="str">
        <f>IF(AND(Setup!$B$2&gt;64,Setup!$B$2&lt;=128),IF(VLOOKUP(A182,Setup!$A$15:$B$142,2,FALSE)&lt;&gt;"",VLOOKUP(A182,Setup!$A$15:$B$142,2,FALSE),"Bye"),"")</f>
        <v/>
      </c>
      <c r="D182" s="7"/>
      <c r="E182" s="7"/>
      <c r="F182" s="7"/>
      <c r="G182" s="7"/>
      <c r="H182" s="23"/>
      <c r="I182" s="23"/>
      <c r="J182" s="23"/>
      <c r="K182" s="23"/>
      <c r="L182" s="23"/>
      <c r="M182" s="5">
        <f>SUM(H181:L181)</f>
        <v>0</v>
      </c>
      <c r="N182" s="5" t="str">
        <f>B182</f>
        <v>(27)</v>
      </c>
      <c r="AK182" s="10"/>
      <c r="AR182" s="5">
        <f>IF(OR(AND(AR181=6,AR180&lt;5),AND(AR181=7,AR180&lt;7),AND(AR181&gt;7,AR181-AR180=2)),1,0)</f>
        <v>0</v>
      </c>
      <c r="AS182" s="5">
        <f>IF(OR(AND(AS181=6,AS180&lt;5),AND(AS181=7,AS180&lt;7),AND(AS181&gt;7,AS181-AS180=2)),1,0)</f>
        <v>0</v>
      </c>
      <c r="AT182" s="5">
        <f>IF(OR(AND(AT181=6,AT180&lt;5),AND(AT181=7,AT180&lt;7),AND(AT181&gt;7,AT181-AT180=2)),1,0)</f>
        <v>0</v>
      </c>
      <c r="AU182" s="5">
        <f>IF(OR(AND(AU181=6,AU180&lt;5),AND(AU181=7,AU180&lt;7),AND(AU181&gt;7,AU181-AU180=2)),1,0)</f>
        <v>0</v>
      </c>
      <c r="AV182" s="5">
        <f>IF(OR(AND(AV181=6,AV180&lt;5),AND(AV181=7,AV180&lt;7),AND(AV181&gt;7,AV181-AV180=2)),1,0)</f>
        <v>0</v>
      </c>
      <c r="BI182" s="10"/>
      <c r="BU182" s="10"/>
    </row>
    <row r="183" spans="1:73" ht="15" customHeight="1" x14ac:dyDescent="0.2">
      <c r="A183" s="5">
        <f>Setup!L59</f>
        <v>102</v>
      </c>
      <c r="B183" s="6" t="str">
        <f>IF(C183="Bye","","("&amp;A183&amp;")")</f>
        <v>(102)</v>
      </c>
      <c r="C183" s="2" t="str">
        <f>IF(AND(Setup!$B$2&gt;64,Setup!$B$2&lt;=128),IF(VLOOKUP(A183,Setup!$A$15:$B$142,2,FALSE)&lt;&gt;"",VLOOKUP(A183,Setup!$A$15:$B$142,2,FALSE),"Bye"),"")</f>
        <v/>
      </c>
      <c r="H183" s="24"/>
      <c r="I183" s="24"/>
      <c r="J183" s="24"/>
      <c r="K183" s="24"/>
      <c r="L183" s="24"/>
      <c r="M183" s="9">
        <f>SUM(H184:L184)</f>
        <v>0</v>
      </c>
      <c r="N183" s="5" t="str">
        <f>B183</f>
        <v>(102)</v>
      </c>
      <c r="T183" s="5">
        <f>IF(OR(AND(T184=6,T185&lt;5),AND(T184=7,T185&lt;7),AND(T184&gt;7,T184-T185=2)),1,0)</f>
        <v>0</v>
      </c>
      <c r="U183" s="5">
        <f>IF(OR(AND(U184=6,U185&lt;5),AND(U184=7,U185&lt;7),AND(U184&gt;7,U184-U185=2)),1,0)</f>
        <v>0</v>
      </c>
      <c r="V183" s="5">
        <f>IF(OR(AND(V184=6,V185&lt;5),AND(V184=7,V185&lt;7),AND(V184&gt;7,V184-V185=2)),1,0)</f>
        <v>0</v>
      </c>
      <c r="W183" s="5">
        <f>IF(OR(AND(W184=6,W185&lt;5),AND(W184=7,W185&lt;7),AND(W184&gt;7,W184-W185=2)),1,0)</f>
        <v>0</v>
      </c>
      <c r="X183" s="5">
        <f>IF(OR(AND(X184=6,X185&lt;5),AND(X184=7,X185&lt;7),AND(X184&gt;7,X184-X185=2)),1,0)</f>
        <v>0</v>
      </c>
      <c r="Y183" s="5"/>
      <c r="Z183" s="5"/>
      <c r="AK183" s="10"/>
      <c r="BI183" s="10"/>
      <c r="BU183" s="10"/>
    </row>
    <row r="184" spans="1:73" ht="15" customHeight="1" x14ac:dyDescent="0.2">
      <c r="A184" s="5"/>
      <c r="B184" s="4"/>
      <c r="H184" s="5">
        <f>IF(OR(AND(H183=6,H182&lt;5),AND(H183=7,H182&lt;7),AND(H183&gt;7,H183-H182=2)),1,0)</f>
        <v>0</v>
      </c>
      <c r="I184" s="5">
        <f>IF(OR(AND(I183=6,I182&lt;5),AND(I183=7,I182&lt;7),AND(I183&gt;7,I183-I182=2)),1,0)</f>
        <v>0</v>
      </c>
      <c r="J184" s="5">
        <f>IF(OR(AND(J183=6,J182&lt;5),AND(J183=7,J182&lt;7),AND(J183&gt;7,J183-J182=2)),1,0)</f>
        <v>0</v>
      </c>
      <c r="K184" s="5">
        <f>IF(OR(AND(K183=6,K182&lt;5),AND(K183=7,K182&lt;7),AND(K183&gt;7,K183-K182=2)),1,0)</f>
        <v>0</v>
      </c>
      <c r="L184" s="5">
        <f>IF(OR(AND(L183=6,L182&lt;5),AND(L183=7,L182&lt;7),AND(L183&gt;7,L183-L182=2)),1,0)</f>
        <v>0</v>
      </c>
      <c r="M184" s="10"/>
      <c r="N184" s="11" t="str">
        <f>IF(O184&lt;&gt;"",VLOOKUP(O184,C182:N183,12,FALSE),"")</f>
        <v/>
      </c>
      <c r="O184" s="7" t="str">
        <f>IF(AND(C182="Bye",C183="Bye"),"Bye",IF(OR(M182=$G$5,C183="Bye"),C182,IF(OR(M183=$G$5,C182="Bye"),C183,"")))</f>
        <v/>
      </c>
      <c r="P184" s="7"/>
      <c r="Q184" s="7"/>
      <c r="R184" s="7"/>
      <c r="S184" s="7"/>
      <c r="T184" s="23"/>
      <c r="U184" s="23"/>
      <c r="V184" s="23"/>
      <c r="W184" s="23"/>
      <c r="X184" s="23"/>
      <c r="Y184" s="5">
        <f>SUM(T183:X183)</f>
        <v>0</v>
      </c>
      <c r="Z184" s="5" t="str">
        <f>N184</f>
        <v/>
      </c>
      <c r="AK184" s="10"/>
      <c r="BI184" s="10"/>
      <c r="BU184" s="10"/>
    </row>
    <row r="185" spans="1:73" ht="15" customHeight="1" x14ac:dyDescent="0.2">
      <c r="A185" s="5"/>
      <c r="B185" s="4"/>
      <c r="H185" s="5">
        <f>IF(OR(AND(H186=6,H187&lt;5),AND(H186=7,H187&lt;7),AND(H186&gt;7,H186-H187=2)),1,0)</f>
        <v>0</v>
      </c>
      <c r="I185" s="5">
        <f>IF(OR(AND(I186=6,I187&lt;5),AND(I186=7,I187&lt;7),AND(I186&gt;7,I186-I187=2)),1,0)</f>
        <v>0</v>
      </c>
      <c r="J185" s="5">
        <f>IF(OR(AND(J186=6,J187&lt;5),AND(J186=7,J187&lt;7),AND(J186&gt;7,J186-J187=2)),1,0)</f>
        <v>0</v>
      </c>
      <c r="K185" s="5">
        <f>IF(OR(AND(K186=6,K187&lt;5),AND(K186=7,K187&lt;7),AND(K186&gt;7,K186-K187=2)),1,0)</f>
        <v>0</v>
      </c>
      <c r="L185" s="5">
        <f>IF(OR(AND(L186=6,L187&lt;5),AND(L186=7,L187&lt;7),AND(L186&gt;7,L186-L187=2)),1,0)</f>
        <v>0</v>
      </c>
      <c r="M185" s="10"/>
      <c r="N185" s="4" t="str">
        <f>IF(O185&lt;&gt;"",VLOOKUP(O185,C186:N187,12,FALSE),"")</f>
        <v/>
      </c>
      <c r="O185" s="2" t="str">
        <f>IF(AND(C186="Bye",C187="Bye"),"Bye",IF(OR(M186=$G$5,C187="Bye"),C186,IF(OR(M187=$G$5,C186="Bye"),C187,"")))</f>
        <v/>
      </c>
      <c r="T185" s="24"/>
      <c r="U185" s="24"/>
      <c r="V185" s="24"/>
      <c r="W185" s="24"/>
      <c r="X185" s="24"/>
      <c r="Y185" s="9">
        <f>SUM(T186:X186)</f>
        <v>0</v>
      </c>
      <c r="Z185" s="5" t="str">
        <f>N185</f>
        <v/>
      </c>
      <c r="AK185" s="10"/>
      <c r="BI185" s="10"/>
      <c r="BU185" s="10"/>
    </row>
    <row r="186" spans="1:73" ht="15" customHeight="1" x14ac:dyDescent="0.2">
      <c r="A186" s="5">
        <f>Setup!K60</f>
        <v>38</v>
      </c>
      <c r="B186" s="6" t="str">
        <f>IF(C186="Bye","","("&amp;A186&amp;")")</f>
        <v>(38)</v>
      </c>
      <c r="C186" s="7" t="str">
        <f>IF(AND(Setup!$B$2&gt;64,Setup!$B$2&lt;=128),IF(VLOOKUP(A186,Setup!$A$15:$B$142,2,FALSE)&lt;&gt;"",VLOOKUP(A186,Setup!$A$15:$B$142,2,FALSE),"Bye"),"")</f>
        <v/>
      </c>
      <c r="D186" s="7"/>
      <c r="E186" s="7"/>
      <c r="F186" s="7"/>
      <c r="G186" s="7"/>
      <c r="H186" s="23"/>
      <c r="I186" s="23"/>
      <c r="J186" s="23"/>
      <c r="K186" s="23"/>
      <c r="L186" s="23"/>
      <c r="M186" s="12">
        <f>SUM(H185:L185)</f>
        <v>0</v>
      </c>
      <c r="N186" s="5" t="str">
        <f>B186</f>
        <v>(38)</v>
      </c>
      <c r="T186" s="5">
        <f>IF(OR(AND(T185=6,T184&lt;5),AND(T185=7,T184&lt;7),AND(T185&gt;7,T185-T184=2)),1,0)</f>
        <v>0</v>
      </c>
      <c r="U186" s="5">
        <f>IF(OR(AND(U185=6,U184&lt;5),AND(U185=7,U184&lt;7),AND(U185&gt;7,U185-U184=2)),1,0)</f>
        <v>0</v>
      </c>
      <c r="V186" s="5">
        <f>IF(OR(AND(V185=6,V184&lt;5),AND(V185=7,V184&lt;7),AND(V185&gt;7,V185-V184=2)),1,0)</f>
        <v>0</v>
      </c>
      <c r="W186" s="5">
        <f>IF(OR(AND(W185=6,W184&lt;5),AND(W185=7,W184&lt;7),AND(W185&gt;7,W185-W184=2)),1,0)</f>
        <v>0</v>
      </c>
      <c r="X186" s="5">
        <f>IF(OR(AND(X185=6,X184&lt;5),AND(X185=7,X184&lt;7),AND(X185&gt;7,X185-X184=2)),1,0)</f>
        <v>0</v>
      </c>
      <c r="Y186" s="35"/>
      <c r="AK186" s="10"/>
      <c r="BI186" s="10"/>
      <c r="BU186" s="10"/>
    </row>
    <row r="187" spans="1:73" ht="15" customHeight="1" x14ac:dyDescent="0.2">
      <c r="A187" s="5">
        <f>Setup!L60</f>
        <v>91</v>
      </c>
      <c r="B187" s="6" t="str">
        <f>IF(C187="Bye","","("&amp;A187&amp;")")</f>
        <v>(91)</v>
      </c>
      <c r="C187" s="2" t="str">
        <f>IF(AND(Setup!$B$2&gt;64,Setup!$B$2&lt;=128),IF(VLOOKUP(A187,Setup!$A$15:$B$142,2,FALSE)&lt;&gt;"",VLOOKUP(A187,Setup!$A$15:$B$142,2,FALSE),"Bye"),"")</f>
        <v/>
      </c>
      <c r="H187" s="24"/>
      <c r="I187" s="24"/>
      <c r="J187" s="24"/>
      <c r="K187" s="24"/>
      <c r="L187" s="24"/>
      <c r="M187" s="13">
        <f>SUM(H188:L188)</f>
        <v>0</v>
      </c>
      <c r="N187" s="5" t="str">
        <f>B187</f>
        <v>(91)</v>
      </c>
      <c r="Y187" s="10"/>
      <c r="AF187" s="5">
        <f>IF(OR(AND(AF188=6,AF189&lt;5),AND(AF188=7,AF189&lt;7),AND(AF188&gt;7,AF188-AF189=2)),1,0)</f>
        <v>0</v>
      </c>
      <c r="AG187" s="5">
        <f>IF(OR(AND(AG188=6,AG189&lt;5),AND(AG188=7,AG189&lt;7),AND(AG188&gt;7,AG188-AG189=2)),1,0)</f>
        <v>0</v>
      </c>
      <c r="AH187" s="5">
        <f>IF(OR(AND(AH188=6,AH189&lt;5),AND(AH188=7,AH189&lt;7),AND(AH188&gt;7,AH188-AH189=2)),1,0)</f>
        <v>0</v>
      </c>
      <c r="AI187" s="5">
        <f>IF(OR(AND(AI188=6,AI189&lt;5),AND(AI188=7,AI189&lt;7),AND(AI188&gt;7,AI188-AI189=2)),1,0)</f>
        <v>0</v>
      </c>
      <c r="AJ187" s="5">
        <f>IF(OR(AND(AJ188=6,AJ189&lt;5),AND(AJ188=7,AJ189&lt;7),AND(AJ188&gt;7,AJ188-AJ189=2)),1,0)</f>
        <v>0</v>
      </c>
      <c r="AK187" s="10"/>
      <c r="BI187" s="10"/>
      <c r="BU187" s="10"/>
    </row>
    <row r="188" spans="1:73" ht="15" customHeight="1" x14ac:dyDescent="0.2">
      <c r="A188" s="5"/>
      <c r="B188" s="4"/>
      <c r="H188" s="5">
        <f>IF(OR(AND(H187=6,H186&lt;5),AND(H187=7,H186&lt;7),AND(H187&gt;7,H187-H186=2)),1,0)</f>
        <v>0</v>
      </c>
      <c r="I188" s="5">
        <f>IF(OR(AND(I187=6,I186&lt;5),AND(I187=7,I186&lt;7),AND(I187&gt;7,I187-I186=2)),1,0)</f>
        <v>0</v>
      </c>
      <c r="J188" s="5">
        <f>IF(OR(AND(J187=6,J186&lt;5),AND(J187=7,J186&lt;7),AND(J187&gt;7,J187-J186=2)),1,0)</f>
        <v>0</v>
      </c>
      <c r="K188" s="5">
        <f>IF(OR(AND(K187=6,K186&lt;5),AND(K187=7,K186&lt;7),AND(K187&gt;7,K187-K186=2)),1,0)</f>
        <v>0</v>
      </c>
      <c r="L188" s="5">
        <f>IF(OR(AND(L187=6,L186&lt;5),AND(L187=7,L186&lt;7),AND(L187&gt;7,L187-L186=2)),1,0)</f>
        <v>0</v>
      </c>
      <c r="M188" s="5"/>
      <c r="N188" s="5"/>
      <c r="Y188" s="10"/>
      <c r="Z188" s="11" t="str">
        <f>IF(AA188&lt;&gt;"",VLOOKUP(AA188,O184:Z185,12,FALSE),"")</f>
        <v/>
      </c>
      <c r="AA188" s="7" t="str">
        <f>IF(AND(O184="Bye",O185="Bye"),"Bye",IF(OR(Y184=$G$5,O185="Bye"),O184,IF(OR(Y185=$G$5,O184="Bye"),O185,"")))</f>
        <v/>
      </c>
      <c r="AB188" s="7"/>
      <c r="AC188" s="7"/>
      <c r="AD188" s="7"/>
      <c r="AE188" s="7"/>
      <c r="AF188" s="23"/>
      <c r="AG188" s="23"/>
      <c r="AH188" s="23"/>
      <c r="AI188" s="23"/>
      <c r="AJ188" s="23"/>
      <c r="AK188" s="12">
        <f>SUM(AF187:AJ187)</f>
        <v>0</v>
      </c>
      <c r="AL188" s="5" t="str">
        <f>Z188</f>
        <v/>
      </c>
      <c r="BI188" s="10"/>
      <c r="BU188" s="10"/>
    </row>
    <row r="189" spans="1:73" ht="15" customHeight="1" x14ac:dyDescent="0.2">
      <c r="A189" s="5"/>
      <c r="B189" s="4"/>
      <c r="H189" s="5">
        <f>IF(OR(AND(H190=6,H191&lt;5),AND(H190=7,H191&lt;7),AND(H190&gt;7,H190-H191=2)),1,0)</f>
        <v>0</v>
      </c>
      <c r="I189" s="5">
        <f>IF(OR(AND(I190=6,I191&lt;5),AND(I190=7,I191&lt;7),AND(I190&gt;7,I190-I191=2)),1,0)</f>
        <v>0</v>
      </c>
      <c r="J189" s="5">
        <f>IF(OR(AND(J190=6,J191&lt;5),AND(J190=7,J191&lt;7),AND(J190&gt;7,J190-J191=2)),1,0)</f>
        <v>0</v>
      </c>
      <c r="K189" s="5">
        <f>IF(OR(AND(K190=6,K191&lt;5),AND(K190=7,K191&lt;7),AND(K190&gt;7,K190-K191=2)),1,0)</f>
        <v>0</v>
      </c>
      <c r="L189" s="5">
        <f>IF(OR(AND(L190=6,L191&lt;5),AND(L190=7,L191&lt;7),AND(L190&gt;7,L190-L191=2)),1,0)</f>
        <v>0</v>
      </c>
      <c r="Y189" s="10"/>
      <c r="Z189" s="4" t="str">
        <f>IF(AA189&lt;&gt;"",VLOOKUP(AA189,O192:Z193,12,FALSE),"")</f>
        <v/>
      </c>
      <c r="AA189" s="2" t="str">
        <f>IF(AND(O192="Bye",O193="Bye"),"Bye",IF(OR(O193="Bye",Y192=$G$5),O192,IF(OR(Y193=$G$5,O192="Bye"),O193,"")))</f>
        <v/>
      </c>
      <c r="AF189" s="24"/>
      <c r="AG189" s="24"/>
      <c r="AH189" s="24"/>
      <c r="AI189" s="24"/>
      <c r="AJ189" s="24"/>
      <c r="AK189" s="13">
        <f>SUM(AF190:AJ190)</f>
        <v>0</v>
      </c>
      <c r="AL189" s="5" t="str">
        <f>Z189</f>
        <v/>
      </c>
      <c r="BI189" s="10"/>
      <c r="BU189" s="10"/>
    </row>
    <row r="190" spans="1:73" ht="15" customHeight="1" x14ac:dyDescent="0.2">
      <c r="A190" s="5">
        <f>Setup!K61</f>
        <v>6</v>
      </c>
      <c r="B190" s="6" t="str">
        <f>IF(C190="Bye","","("&amp;A190&amp;")")</f>
        <v>(6)</v>
      </c>
      <c r="C190" s="7" t="str">
        <f>IF(AND(Setup!$B$2&gt;64,Setup!$B$2&lt;=128),IF(VLOOKUP(A190,Setup!$A$15:$B$142,2,FALSE)&lt;&gt;"",VLOOKUP(A190,Setup!$A$15:$B$142,2,FALSE),"Bye"),"")</f>
        <v/>
      </c>
      <c r="D190" s="7"/>
      <c r="E190" s="7"/>
      <c r="F190" s="7"/>
      <c r="G190" s="7"/>
      <c r="H190" s="23"/>
      <c r="I190" s="23"/>
      <c r="J190" s="23"/>
      <c r="K190" s="23"/>
      <c r="L190" s="23"/>
      <c r="M190" s="5">
        <f>SUM(H189:L189)</f>
        <v>0</v>
      </c>
      <c r="N190" s="5" t="str">
        <f>B190</f>
        <v>(6)</v>
      </c>
      <c r="Y190" s="10"/>
      <c r="AF190" s="5">
        <f>IF(OR(AND(AF189=6,AF188&lt;5),AND(AF189=7,AF188&lt;7),AND(AF189&gt;7,AF189-AF188=2)),1,0)</f>
        <v>0</v>
      </c>
      <c r="AG190" s="5">
        <f>IF(OR(AND(AG189=6,AG188&lt;5),AND(AG189=7,AG188&lt;7),AND(AG189&gt;7,AG189-AG188=2)),1,0)</f>
        <v>0</v>
      </c>
      <c r="AH190" s="5">
        <f>IF(OR(AND(AH189=6,AH188&lt;5),AND(AH189=7,AH188&lt;7),AND(AH189&gt;7,AH189-AH188=2)),1,0)</f>
        <v>0</v>
      </c>
      <c r="AI190" s="5">
        <f>IF(OR(AND(AI189=6,AI188&lt;5),AND(AI189=7,AI188&lt;7),AND(AI189&gt;7,AI189-AI188=2)),1,0)</f>
        <v>0</v>
      </c>
      <c r="AJ190" s="5">
        <f>IF(OR(AND(AJ189=6,AJ188&lt;5),AND(AJ189=7,AJ188&lt;7),AND(AJ189&gt;7,AJ189-AJ188=2)),1,0)</f>
        <v>0</v>
      </c>
      <c r="BI190" s="10"/>
      <c r="BU190" s="10"/>
    </row>
    <row r="191" spans="1:73" ht="15" customHeight="1" x14ac:dyDescent="0.2">
      <c r="A191" s="5">
        <f>Setup!L61</f>
        <v>123</v>
      </c>
      <c r="B191" s="6" t="str">
        <f>IF(C191="Bye","","("&amp;A191&amp;")")</f>
        <v>(123)</v>
      </c>
      <c r="C191" s="2" t="str">
        <f>IF(AND(Setup!$B$2&gt;64,Setup!$B$2&lt;=128),IF(VLOOKUP(A191,Setup!$A$15:$B$142,2,FALSE)&lt;&gt;"",VLOOKUP(A191,Setup!$A$15:$B$142,2,FALSE),"Bye"),"")</f>
        <v/>
      </c>
      <c r="H191" s="24"/>
      <c r="I191" s="24"/>
      <c r="J191" s="24"/>
      <c r="K191" s="24"/>
      <c r="L191" s="24"/>
      <c r="M191" s="9">
        <f>SUM(H192:L192)</f>
        <v>0</v>
      </c>
      <c r="N191" s="5" t="str">
        <f>B191</f>
        <v>(123)</v>
      </c>
      <c r="T191" s="5">
        <f>IF(OR(AND(T192=6,T193&lt;5),AND(T192=7,T193&lt;7),AND(T192&gt;7,T192-T193=2)),1,0)</f>
        <v>0</v>
      </c>
      <c r="U191" s="5">
        <f>IF(OR(AND(U192=6,U193&lt;5),AND(U192=7,U193&lt;7),AND(U192&gt;7,U192-U193=2)),1,0)</f>
        <v>0</v>
      </c>
      <c r="V191" s="5">
        <f>IF(OR(AND(V192=6,V193&lt;5),AND(V192=7,V193&lt;7),AND(V192&gt;7,V192-V193=2)),1,0)</f>
        <v>0</v>
      </c>
      <c r="W191" s="5">
        <f>IF(OR(AND(W192=6,W193&lt;5),AND(W192=7,W193&lt;7),AND(W192&gt;7,W192-W193=2)),1,0)</f>
        <v>0</v>
      </c>
      <c r="X191" s="5">
        <f>IF(OR(AND(X192=6,X193&lt;5),AND(X192=7,X193&lt;7),AND(X192&gt;7,X192-X193=2)),1,0)</f>
        <v>0</v>
      </c>
      <c r="Y191" s="10"/>
      <c r="BI191" s="10"/>
      <c r="BU191" s="10"/>
    </row>
    <row r="192" spans="1:73" ht="15" customHeight="1" x14ac:dyDescent="0.2">
      <c r="A192" s="5"/>
      <c r="B192" s="4"/>
      <c r="H192" s="5">
        <f>IF(OR(AND(H191=6,H190&lt;5),AND(H191=7,H190&lt;7),AND(H191&gt;7,H191-H190=2)),1,0)</f>
        <v>0</v>
      </c>
      <c r="I192" s="5">
        <f>IF(OR(AND(I191=6,I190&lt;5),AND(I191=7,I190&lt;7),AND(I191&gt;7,I191-I190=2)),1,0)</f>
        <v>0</v>
      </c>
      <c r="J192" s="5">
        <f>IF(OR(AND(J191=6,J190&lt;5),AND(J191=7,J190&lt;7),AND(J191&gt;7,J191-J190=2)),1,0)</f>
        <v>0</v>
      </c>
      <c r="K192" s="5">
        <f>IF(OR(AND(K191=6,K190&lt;5),AND(K191=7,K190&lt;7),AND(K191&gt;7,K191-K190=2)),1,0)</f>
        <v>0</v>
      </c>
      <c r="L192" s="5">
        <f>IF(OR(AND(L191=6,L190&lt;5),AND(L191=7,L190&lt;7),AND(L191&gt;7,L191-L190=2)),1,0)</f>
        <v>0</v>
      </c>
      <c r="M192" s="10"/>
      <c r="N192" s="11" t="str">
        <f>IF(O192&lt;&gt;"",VLOOKUP(O192,C190:N191,12,FALSE),"")</f>
        <v/>
      </c>
      <c r="O192" s="7" t="str">
        <f>IF(AND(C190="Bye",C191="Bye"),"Bye",IF(OR(M190=$G$5,C191="Bye"),C190,IF(OR(M191=$G$5,C190="Bye"),C191,"")))</f>
        <v/>
      </c>
      <c r="P192" s="7"/>
      <c r="Q192" s="7"/>
      <c r="R192" s="7"/>
      <c r="S192" s="7"/>
      <c r="T192" s="23"/>
      <c r="U192" s="23"/>
      <c r="V192" s="23"/>
      <c r="W192" s="23"/>
      <c r="X192" s="23"/>
      <c r="Y192" s="12">
        <f>SUM(T191:X191)</f>
        <v>0</v>
      </c>
      <c r="Z192" s="5" t="str">
        <f>N192</f>
        <v/>
      </c>
      <c r="BI192" s="10"/>
      <c r="BU192" s="10"/>
    </row>
    <row r="193" spans="1:74" ht="15" customHeight="1" x14ac:dyDescent="0.2">
      <c r="A193" s="5"/>
      <c r="B193" s="4"/>
      <c r="H193" s="5">
        <f>IF(OR(AND(H194=6,H195&lt;5),AND(H194=7,H195&lt;7),AND(H194&gt;7,H194-H195=2)),1,0)</f>
        <v>0</v>
      </c>
      <c r="I193" s="5">
        <f>IF(OR(AND(I194=6,I195&lt;5),AND(I194=7,I195&lt;7),AND(I194&gt;7,I194-I195=2)),1,0)</f>
        <v>0</v>
      </c>
      <c r="J193" s="5">
        <f>IF(OR(AND(J194=6,J195&lt;5),AND(J194=7,J195&lt;7),AND(J194&gt;7,J194-J195=2)),1,0)</f>
        <v>0</v>
      </c>
      <c r="K193" s="5">
        <f>IF(OR(AND(K194=6,K195&lt;5),AND(K194=7,K195&lt;7),AND(K194&gt;7,K194-K195=2)),1,0)</f>
        <v>0</v>
      </c>
      <c r="L193" s="5">
        <f>IF(OR(AND(L194=6,L195&lt;5),AND(L194=7,L195&lt;7),AND(L194&gt;7,L194-L195=2)),1,0)</f>
        <v>0</v>
      </c>
      <c r="M193" s="10"/>
      <c r="N193" s="4" t="str">
        <f>IF(O193&lt;&gt;"",VLOOKUP(O193,C194:N195,12,FALSE),"")</f>
        <v/>
      </c>
      <c r="O193" s="2" t="str">
        <f>IF(AND(C194="Bye",C195="Bye"),"Bye",IF(OR(M194=$G$5,C195="Bye"),C194,IF(OR(M195=$G$5,C194="Bye"),C195,"")))</f>
        <v/>
      </c>
      <c r="T193" s="24"/>
      <c r="U193" s="24"/>
      <c r="V193" s="24"/>
      <c r="W193" s="24"/>
      <c r="X193" s="24"/>
      <c r="Y193" s="13">
        <f>SUM(T194:X194)</f>
        <v>0</v>
      </c>
      <c r="Z193" s="5" t="str">
        <f>N193</f>
        <v/>
      </c>
      <c r="AM193" s="116"/>
      <c r="AN193" s="116"/>
      <c r="AO193" s="116"/>
      <c r="AP193" s="116"/>
      <c r="AQ193" s="116"/>
      <c r="AR193" s="116"/>
      <c r="AS193" s="116"/>
      <c r="AT193" s="116"/>
      <c r="AU193" s="116"/>
      <c r="AV193" s="3"/>
      <c r="BI193" s="10"/>
      <c r="BU193" s="10"/>
    </row>
    <row r="194" spans="1:74" ht="15" customHeight="1" x14ac:dyDescent="0.2">
      <c r="A194" s="5">
        <f>Setup!K62</f>
        <v>59</v>
      </c>
      <c r="B194" s="6" t="str">
        <f>IF(C194="Bye","","("&amp;A194&amp;")")</f>
        <v>(59)</v>
      </c>
      <c r="C194" s="7" t="str">
        <f>IF(AND(Setup!$B$2&gt;64,Setup!$B$2&lt;=128),IF(VLOOKUP(A194,Setup!$A$15:$B$142,2,FALSE)&lt;&gt;"",VLOOKUP(A194,Setup!$A$15:$B$142,2,FALSE),"Bye"),"")</f>
        <v/>
      </c>
      <c r="D194" s="7"/>
      <c r="E194" s="7"/>
      <c r="F194" s="7"/>
      <c r="G194" s="7"/>
      <c r="H194" s="23"/>
      <c r="I194" s="23"/>
      <c r="J194" s="23"/>
      <c r="K194" s="23"/>
      <c r="L194" s="23"/>
      <c r="M194" s="12">
        <f>SUM(H193:L193)</f>
        <v>0</v>
      </c>
      <c r="N194" s="5" t="str">
        <f>B194</f>
        <v>(59)</v>
      </c>
      <c r="T194" s="5">
        <f>IF(OR(AND(T193=6,T192&lt;5),AND(T193=7,T192&lt;7),AND(T193&gt;7,T193-T192=2)),1,0)</f>
        <v>0</v>
      </c>
      <c r="U194" s="5">
        <f>IF(OR(AND(U193=6,U192&lt;5),AND(U193=7,U192&lt;7),AND(U193&gt;7,U193-U192=2)),1,0)</f>
        <v>0</v>
      </c>
      <c r="V194" s="5">
        <f>IF(OR(AND(V193=6,V192&lt;5),AND(V193=7,V192&lt;7),AND(V193&gt;7,V193-V192=2)),1,0)</f>
        <v>0</v>
      </c>
      <c r="W194" s="5">
        <f>IF(OR(AND(W193=6,W192&lt;5),AND(W193=7,W192&lt;7),AND(W193&gt;7,W193-W192=2)),1,0)</f>
        <v>0</v>
      </c>
      <c r="X194" s="5">
        <f>IF(OR(AND(X193=6,X192&lt;5),AND(X193=7,X192&lt;7),AND(X193&gt;7,X193-X192=2)),1,0)</f>
        <v>0</v>
      </c>
      <c r="AQ194" s="8"/>
      <c r="AR194" s="8"/>
      <c r="AS194" s="8"/>
      <c r="AT194" s="8"/>
      <c r="AU194" s="8"/>
      <c r="AV194" s="8"/>
      <c r="BI194" s="10"/>
      <c r="BU194" s="10"/>
    </row>
    <row r="195" spans="1:74" ht="15" customHeight="1" x14ac:dyDescent="0.2">
      <c r="A195" s="5">
        <f>Setup!L62</f>
        <v>70</v>
      </c>
      <c r="B195" s="6" t="str">
        <f>IF(C195="Bye","","("&amp;A195&amp;")")</f>
        <v>(70)</v>
      </c>
      <c r="C195" s="2" t="str">
        <f>IF(AND(Setup!$B$2&gt;64,Setup!$B$2&lt;=128),IF(VLOOKUP(A195,Setup!$A$15:$B$142,2,FALSE)&lt;&gt;"",VLOOKUP(A195,Setup!$A$15:$B$142,2,FALSE),"Bye"),"")</f>
        <v/>
      </c>
      <c r="H195" s="24"/>
      <c r="I195" s="24"/>
      <c r="J195" s="24"/>
      <c r="K195" s="24"/>
      <c r="L195" s="24"/>
      <c r="M195" s="13">
        <f>SUM(H196:L196)</f>
        <v>0</v>
      </c>
      <c r="N195" s="5" t="str">
        <f>B195</f>
        <v>(70)</v>
      </c>
      <c r="AN195" s="116"/>
      <c r="AO195" s="116"/>
      <c r="AP195" s="116"/>
      <c r="AQ195" s="116"/>
      <c r="AR195" s="116"/>
      <c r="AS195" s="116"/>
      <c r="AT195" s="116"/>
      <c r="AU195" s="3"/>
      <c r="BI195" s="10"/>
      <c r="BJ195" s="5"/>
      <c r="BK195" s="5"/>
      <c r="BL195" s="5"/>
      <c r="BM195" s="5"/>
      <c r="BN195" s="5"/>
      <c r="BO195" s="5"/>
      <c r="BP195" s="5">
        <f>IF(OR(AND(BP196=6,BP197&lt;5),AND(BP196=7,BP197&lt;7),AND(BP196&gt;7,BP196-BP197=2)),1,0)</f>
        <v>0</v>
      </c>
      <c r="BQ195" s="5">
        <f>IF(OR(AND(BQ196=6,BQ197&lt;5),AND(BQ196=7,BQ197&lt;7),AND(BQ196&gt;7,BQ196-BQ197=2)),1,0)</f>
        <v>0</v>
      </c>
      <c r="BR195" s="5">
        <f>IF(OR(AND(BR196=6,BR197&lt;5),AND(BR196=7,BR197&lt;7),AND(BR196&gt;7,BR196-BR197=2)),1,0)</f>
        <v>0</v>
      </c>
      <c r="BS195" s="5">
        <f>IF(OR(AND(BS196=6,BS197&lt;5),AND(BS196=7,BS197&lt;7),AND(BS196&gt;7,BS196-BS197=2)),1,0)</f>
        <v>0</v>
      </c>
      <c r="BT195" s="5">
        <f>IF(OR(AND(BT196=6,BT197&lt;5),AND(BT196=7,BT197&lt;7),AND(BT196&gt;7,BT196-BT197=2)),1,0)</f>
        <v>0</v>
      </c>
      <c r="BU195" s="10"/>
    </row>
    <row r="196" spans="1:74" ht="15" customHeight="1" x14ac:dyDescent="0.2">
      <c r="A196" s="5"/>
      <c r="B196" s="4"/>
      <c r="H196" s="5">
        <f>IF(OR(AND(H195=6,H194&lt;5),AND(H195=7,H194&lt;7),AND(H195&gt;7,H195-H194=2)),1,0)</f>
        <v>0</v>
      </c>
      <c r="I196" s="5">
        <f>IF(OR(AND(I195=6,I194&lt;5),AND(I195=7,I194&lt;7),AND(I195&gt;7,I195-I194=2)),1,0)</f>
        <v>0</v>
      </c>
      <c r="J196" s="5">
        <f>IF(OR(AND(J195=6,J194&lt;5),AND(J195=7,J194&lt;7),AND(J195&gt;7,J195-J194=2)),1,0)</f>
        <v>0</v>
      </c>
      <c r="K196" s="5">
        <f>IF(OR(AND(K195=6,K194&lt;5),AND(K195=7,K194&lt;7),AND(K195&gt;7,K195-K194=2)),1,0)</f>
        <v>0</v>
      </c>
      <c r="L196" s="5">
        <f>IF(OR(AND(L195=6,L194&lt;5),AND(L195=7,L194&lt;7),AND(L195&gt;7,L195-L194=2)),1,0)</f>
        <v>0</v>
      </c>
      <c r="BI196" s="10"/>
      <c r="BJ196" s="11" t="str">
        <f>IF(BK196&lt;&gt;"",VLOOKUP(BK196,AY164:BJ165,12,FALSE),"")</f>
        <v/>
      </c>
      <c r="BK196" s="7" t="str">
        <f>IF(BI164=$G$5,AY164,IF(BI165=$G$5,AY165,""))</f>
        <v/>
      </c>
      <c r="BL196" s="7"/>
      <c r="BM196" s="7"/>
      <c r="BN196" s="7"/>
      <c r="BO196" s="7"/>
      <c r="BP196" s="23"/>
      <c r="BQ196" s="23"/>
      <c r="BR196" s="23"/>
      <c r="BS196" s="23"/>
      <c r="BT196" s="23"/>
      <c r="BU196" s="34">
        <f>SUM(BP195:BT195)</f>
        <v>0</v>
      </c>
      <c r="BV196" s="5" t="str">
        <f>BJ196</f>
        <v/>
      </c>
    </row>
    <row r="197" spans="1:74" ht="15" customHeight="1" x14ac:dyDescent="0.2">
      <c r="A197" s="5"/>
      <c r="H197" s="5">
        <f>IF(OR(AND(H198=6,H199&lt;5),AND(H198=7,H199&lt;7),AND(H198&gt;7,H198-H199=2)),1,0)</f>
        <v>0</v>
      </c>
      <c r="I197" s="5">
        <f>IF(OR(AND(I198=6,I199&lt;5),AND(I198=7,I199&lt;7),AND(I198&gt;7,I198-I199=2)),1,0)</f>
        <v>0</v>
      </c>
      <c r="J197" s="5">
        <f>IF(OR(AND(J198=6,J199&lt;5),AND(J198=7,J199&lt;7),AND(J198&gt;7,J198-J199=2)),1,0)</f>
        <v>0</v>
      </c>
      <c r="K197" s="5">
        <f>IF(OR(AND(K198=6,K199&lt;5),AND(K198=7,K199&lt;7),AND(K198&gt;7,K198-K199=2)),1,0)</f>
        <v>0</v>
      </c>
      <c r="L197" s="5">
        <f>IF(OR(AND(L198=6,L199&lt;5),AND(L198=7,L199&lt;7),AND(L198&gt;7,L198-L199=2)),1,0)</f>
        <v>0</v>
      </c>
      <c r="BI197" s="10"/>
      <c r="BJ197" s="4" t="str">
        <f>IF(BK197&lt;&gt;"",VLOOKUP(BK197,AY228:BJ229,12,FALSE),"")</f>
        <v/>
      </c>
      <c r="BK197" s="2" t="str">
        <f>IF(BI228=$G$5,AY228,IF(BI229=$G$5,AY229,""))</f>
        <v/>
      </c>
      <c r="BP197" s="24"/>
      <c r="BQ197" s="24"/>
      <c r="BR197" s="24"/>
      <c r="BS197" s="24"/>
      <c r="BT197" s="25"/>
      <c r="BU197" s="13">
        <f>SUM(BP198:BT198)</f>
        <v>0</v>
      </c>
      <c r="BV197" s="5" t="str">
        <f>BJ197</f>
        <v/>
      </c>
    </row>
    <row r="198" spans="1:74" ht="15" customHeight="1" x14ac:dyDescent="0.2">
      <c r="A198" s="5">
        <f>Setup!K63</f>
        <v>7</v>
      </c>
      <c r="B198" s="6" t="str">
        <f>IF(C198="Bye","","("&amp;A198&amp;")")</f>
        <v>(7)</v>
      </c>
      <c r="C198" s="7" t="str">
        <f>IF(AND(Setup!$B$2&gt;64,Setup!$B$2&lt;=128),IF(VLOOKUP(A198,Setup!$A$15:$B$142,2,FALSE)&lt;&gt;"",VLOOKUP(A198,Setup!$A$15:$B$142,2,FALSE),"Bye"),"")</f>
        <v/>
      </c>
      <c r="D198" s="7"/>
      <c r="E198" s="7"/>
      <c r="F198" s="7"/>
      <c r="G198" s="7"/>
      <c r="H198" s="23"/>
      <c r="I198" s="23"/>
      <c r="J198" s="23"/>
      <c r="K198" s="23"/>
      <c r="L198" s="23"/>
      <c r="M198" s="5">
        <f>SUM(H197:L197)</f>
        <v>0</v>
      </c>
      <c r="N198" s="5" t="str">
        <f>B198</f>
        <v>(7)</v>
      </c>
      <c r="BI198" s="10"/>
      <c r="BP198" s="5">
        <f>IF(OR(AND(BP197=6,BP196&lt;5),AND(BP197=7,BP196&lt;7),AND(BP197&gt;7,BP197-BP196=2)),1,0)</f>
        <v>0</v>
      </c>
      <c r="BQ198" s="5">
        <f>IF(OR(AND(BQ197=6,BQ196&lt;5),AND(BQ197=7,BQ196&lt;7),AND(BQ197&gt;7,BQ197-BQ196=2)),1,0)</f>
        <v>0</v>
      </c>
      <c r="BR198" s="5">
        <f>IF(OR(AND(BR197=6,BR196&lt;5),AND(BR197=7,BR196&lt;7),AND(BR197&gt;7,BR197-BR196=2)),1,0)</f>
        <v>0</v>
      </c>
      <c r="BS198" s="5">
        <f>IF(OR(AND(BS197=6,BS196&lt;5),AND(BS197=7,BS196&lt;7),AND(BS197&gt;7,BS197-BS196=2)),1,0)</f>
        <v>0</v>
      </c>
      <c r="BT198" s="5">
        <f>IF(OR(AND(BT197=6,BT196&lt;5),AND(BT197=7,BT196&lt;7),AND(BT197&gt;7,BT197-BT196=2)),1,0)</f>
        <v>0</v>
      </c>
    </row>
    <row r="199" spans="1:74" ht="15" customHeight="1" x14ac:dyDescent="0.2">
      <c r="A199" s="5">
        <f>Setup!L63</f>
        <v>122</v>
      </c>
      <c r="B199" s="6" t="str">
        <f>IF(C199="Bye","","("&amp;A199&amp;")")</f>
        <v>(122)</v>
      </c>
      <c r="C199" s="2" t="str">
        <f>IF(AND(Setup!$B$2&gt;64,Setup!$B$2&lt;=128),IF(VLOOKUP(A199,Setup!$A$15:$B$142,2,FALSE)&lt;&gt;"",VLOOKUP(A199,Setup!$A$15:$B$142,2,FALSE),"Bye"),"")</f>
        <v/>
      </c>
      <c r="H199" s="24"/>
      <c r="I199" s="24"/>
      <c r="J199" s="24"/>
      <c r="K199" s="24"/>
      <c r="L199" s="24"/>
      <c r="M199" s="9">
        <f>SUM(H200:L200)</f>
        <v>0</v>
      </c>
      <c r="N199" s="5" t="str">
        <f>B199</f>
        <v>(122)</v>
      </c>
      <c r="T199" s="5">
        <f>IF(OR(AND(T200=6,T201&lt;5),AND(T200=7,T201&lt;7),AND(T200&gt;7,T200-T201=2)),1,0)</f>
        <v>0</v>
      </c>
      <c r="U199" s="5">
        <f>IF(OR(AND(U200=6,U201&lt;5),AND(U200=7,U201&lt;7),AND(U200&gt;7,U200-U201=2)),1,0)</f>
        <v>0</v>
      </c>
      <c r="V199" s="5">
        <f>IF(OR(AND(V200=6,V201&lt;5),AND(V200=7,V201&lt;7),AND(V200&gt;7,V200-V201=2)),1,0)</f>
        <v>0</v>
      </c>
      <c r="W199" s="5">
        <f>IF(OR(AND(W200=6,W201&lt;5),AND(W200=7,W201&lt;7),AND(W200&gt;7,W200-W201=2)),1,0)</f>
        <v>0</v>
      </c>
      <c r="X199" s="5">
        <f>IF(OR(AND(X200=6,X201&lt;5),AND(X200=7,X201&lt;7),AND(X200&gt;7,X200-X201=2)),1,0)</f>
        <v>0</v>
      </c>
      <c r="Y199" s="5"/>
      <c r="Z199" s="5"/>
      <c r="BI199" s="10"/>
    </row>
    <row r="200" spans="1:74" ht="15" customHeight="1" x14ac:dyDescent="0.2">
      <c r="A200" s="5"/>
      <c r="B200" s="4"/>
      <c r="H200" s="5">
        <f>IF(OR(AND(H199=6,H198&lt;5),AND(H199=7,H198&lt;7),AND(H199&gt;7,H199-H198=2)),1,0)</f>
        <v>0</v>
      </c>
      <c r="I200" s="5">
        <f>IF(OR(AND(I199=6,I198&lt;5),AND(I199=7,I198&lt;7),AND(I199&gt;7,I199-I198=2)),1,0)</f>
        <v>0</v>
      </c>
      <c r="J200" s="5">
        <f>IF(OR(AND(J199=6,J198&lt;5),AND(J199=7,J198&lt;7),AND(J199&gt;7,J199-J198=2)),1,0)</f>
        <v>0</v>
      </c>
      <c r="K200" s="5">
        <f>IF(OR(AND(K199=6,K198&lt;5),AND(K199=7,K198&lt;7),AND(K199&gt;7,K199-K198=2)),1,0)</f>
        <v>0</v>
      </c>
      <c r="L200" s="5">
        <f>IF(OR(AND(L199=6,L198&lt;5),AND(L199=7,L198&lt;7),AND(L199&gt;7,L199-L198=2)),1,0)</f>
        <v>0</v>
      </c>
      <c r="M200" s="10"/>
      <c r="N200" s="11" t="str">
        <f>IF(O200&lt;&gt;"",VLOOKUP(O200,C198:N199,12,FALSE),"")</f>
        <v/>
      </c>
      <c r="O200" s="7" t="str">
        <f>IF(AND(C198="Bye",C199="Bye"),"Bye",IF(OR(M198=$G$5,C199="Bye"),C198,IF(OR(M199=$G$5,C198="Bye"),C199,"")))</f>
        <v/>
      </c>
      <c r="P200" s="7"/>
      <c r="Q200" s="7"/>
      <c r="R200" s="7"/>
      <c r="S200" s="7"/>
      <c r="T200" s="23"/>
      <c r="U200" s="23"/>
      <c r="V200" s="23"/>
      <c r="W200" s="23"/>
      <c r="X200" s="23"/>
      <c r="Y200" s="5">
        <f>SUM(T199:X199)</f>
        <v>0</v>
      </c>
      <c r="Z200" s="5" t="str">
        <f>N200</f>
        <v/>
      </c>
      <c r="BI200" s="10"/>
    </row>
    <row r="201" spans="1:74" ht="15" customHeight="1" x14ac:dyDescent="0.2">
      <c r="A201" s="5"/>
      <c r="B201" s="4"/>
      <c r="H201" s="5">
        <f>IF(OR(AND(H202=6,H203&lt;5),AND(H202=7,H203&lt;7),AND(H202&gt;7,H202-H203=2)),1,0)</f>
        <v>0</v>
      </c>
      <c r="I201" s="5">
        <f>IF(OR(AND(I202=6,I203&lt;5),AND(I202=7,I203&lt;7),AND(I202&gt;7,I202-I203=2)),1,0)</f>
        <v>0</v>
      </c>
      <c r="J201" s="5">
        <f>IF(OR(AND(J202=6,J203&lt;5),AND(J202=7,J203&lt;7),AND(J202&gt;7,J202-J203=2)),1,0)</f>
        <v>0</v>
      </c>
      <c r="K201" s="5">
        <f>IF(OR(AND(K202=6,K203&lt;5),AND(K202=7,K203&lt;7),AND(K202&gt;7,K202-K203=2)),1,0)</f>
        <v>0</v>
      </c>
      <c r="L201" s="5">
        <f>IF(OR(AND(L202=6,L203&lt;5),AND(L202=7,L203&lt;7),AND(L202&gt;7,L202-L203=2)),1,0)</f>
        <v>0</v>
      </c>
      <c r="M201" s="10"/>
      <c r="N201" s="4" t="str">
        <f>IF(O201&lt;&gt;"",VLOOKUP(O201,C202:N203,12,FALSE),"")</f>
        <v/>
      </c>
      <c r="O201" s="2" t="str">
        <f>IF(AND(C202="Bye",C203="Bye"),"Bye",IF(OR(M202=$G$5,C203="Bye"),C202,IF(OR(M203=$G$5,C202="Bye"),C203,"")))</f>
        <v/>
      </c>
      <c r="T201" s="24"/>
      <c r="U201" s="24"/>
      <c r="V201" s="24"/>
      <c r="W201" s="24"/>
      <c r="X201" s="24"/>
      <c r="Y201" s="9">
        <f>SUM(T202:X202)</f>
        <v>0</v>
      </c>
      <c r="Z201" s="5" t="str">
        <f>N201</f>
        <v/>
      </c>
      <c r="BI201" s="10"/>
    </row>
    <row r="202" spans="1:74" ht="15" customHeight="1" x14ac:dyDescent="0.2">
      <c r="A202" s="5">
        <f>Setup!K64</f>
        <v>58</v>
      </c>
      <c r="B202" s="6" t="str">
        <f>IF(C202="Bye","","("&amp;A202&amp;")")</f>
        <v>(58)</v>
      </c>
      <c r="C202" s="7" t="str">
        <f>IF(AND(Setup!$B$2&gt;64,Setup!$B$2&lt;=128),IF(VLOOKUP(A202,Setup!$A$15:$B$142,2,FALSE)&lt;&gt;"",VLOOKUP(A202,Setup!$A$15:$B$142,2,FALSE),"Bye"),"")</f>
        <v/>
      </c>
      <c r="D202" s="7"/>
      <c r="E202" s="7"/>
      <c r="F202" s="7"/>
      <c r="G202" s="7"/>
      <c r="H202" s="23"/>
      <c r="I202" s="23"/>
      <c r="J202" s="23"/>
      <c r="K202" s="23"/>
      <c r="L202" s="23"/>
      <c r="M202" s="12">
        <f>SUM(H201:L201)</f>
        <v>0</v>
      </c>
      <c r="N202" s="5" t="str">
        <f>B202</f>
        <v>(58)</v>
      </c>
      <c r="T202" s="5">
        <f>IF(OR(AND(T201=6,T200&lt;5),AND(T201=7,T200&lt;7),AND(T201&gt;7,T201-T200=2)),1,0)</f>
        <v>0</v>
      </c>
      <c r="U202" s="5">
        <f>IF(OR(AND(U201=6,U200&lt;5),AND(U201=7,U200&lt;7),AND(U201&gt;7,U201-U200=2)),1,0)</f>
        <v>0</v>
      </c>
      <c r="V202" s="5">
        <f>IF(OR(AND(V201=6,V200&lt;5),AND(V201=7,V200&lt;7),AND(V201&gt;7,V201-V200=2)),1,0)</f>
        <v>0</v>
      </c>
      <c r="W202" s="5">
        <f>IF(OR(AND(W201=6,W200&lt;5),AND(W201=7,W200&lt;7),AND(W201&gt;7,W201-W200=2)),1,0)</f>
        <v>0</v>
      </c>
      <c r="X202" s="5">
        <f>IF(OR(AND(X201=6,X200&lt;5),AND(X201=7,X200&lt;7),AND(X201&gt;7,X201-X200=2)),1,0)</f>
        <v>0</v>
      </c>
      <c r="Y202" s="35"/>
      <c r="BI202" s="10"/>
    </row>
    <row r="203" spans="1:74" ht="15" customHeight="1" x14ac:dyDescent="0.2">
      <c r="A203" s="5">
        <f>Setup!L64</f>
        <v>71</v>
      </c>
      <c r="B203" s="6" t="str">
        <f>IF(C203="Bye","","("&amp;A203&amp;")")</f>
        <v>(71)</v>
      </c>
      <c r="C203" s="2" t="str">
        <f>IF(AND(Setup!$B$2&gt;64,Setup!$B$2&lt;=128),IF(VLOOKUP(A203,Setup!$A$15:$B$142,2,FALSE)&lt;&gt;"",VLOOKUP(A203,Setup!$A$15:$B$142,2,FALSE),"Bye"),"")</f>
        <v/>
      </c>
      <c r="H203" s="24"/>
      <c r="I203" s="24"/>
      <c r="J203" s="24"/>
      <c r="K203" s="24"/>
      <c r="L203" s="24"/>
      <c r="M203" s="13">
        <f>SUM(H204:L204)</f>
        <v>0</v>
      </c>
      <c r="N203" s="5" t="str">
        <f>B203</f>
        <v>(71)</v>
      </c>
      <c r="Y203" s="10"/>
      <c r="AF203" s="5">
        <f>IF(OR(AND(AF204=6,AF205&lt;5),AND(AF204=7,AF205&lt;7),AND(AF204&gt;7,AF204-AF205=2)),1,0)</f>
        <v>0</v>
      </c>
      <c r="AG203" s="5">
        <f>IF(OR(AND(AG204=6,AG205&lt;5),AND(AG204=7,AG205&lt;7),AND(AG204&gt;7,AG204-AG205=2)),1,0)</f>
        <v>0</v>
      </c>
      <c r="AH203" s="5">
        <f>IF(OR(AND(AH204=6,AH205&lt;5),AND(AH204=7,AH205&lt;7),AND(AH204&gt;7,AH204-AH205=2)),1,0)</f>
        <v>0</v>
      </c>
      <c r="AI203" s="5">
        <f>IF(OR(AND(AI204=6,AI205&lt;5),AND(AI204=7,AI205&lt;7),AND(AI204&gt;7,AI204-AI205=2)),1,0)</f>
        <v>0</v>
      </c>
      <c r="AJ203" s="5">
        <f>IF(OR(AND(AJ204=6,AJ205&lt;5),AND(AJ204=7,AJ205&lt;7),AND(AJ204&gt;7,AJ204-AJ205=2)),1,0)</f>
        <v>0</v>
      </c>
      <c r="AK203" s="5"/>
      <c r="BI203" s="10"/>
    </row>
    <row r="204" spans="1:74" ht="15" customHeight="1" x14ac:dyDescent="0.2">
      <c r="A204" s="5"/>
      <c r="B204" s="4"/>
      <c r="H204" s="5">
        <f>IF(OR(AND(H203=6,H202&lt;5),AND(H203=7,H202&lt;7),AND(H203&gt;7,H203-H202=2)),1,0)</f>
        <v>0</v>
      </c>
      <c r="I204" s="5">
        <f>IF(OR(AND(I203=6,I202&lt;5),AND(I203=7,I202&lt;7),AND(I203&gt;7,I203-I202=2)),1,0)</f>
        <v>0</v>
      </c>
      <c r="J204" s="5">
        <f>IF(OR(AND(J203=6,J202&lt;5),AND(J203=7,J202&lt;7),AND(J203&gt;7,J203-J202=2)),1,0)</f>
        <v>0</v>
      </c>
      <c r="K204" s="5">
        <f>IF(OR(AND(K203=6,K202&lt;5),AND(K203=7,K202&lt;7),AND(K203&gt;7,K203-K202=2)),1,0)</f>
        <v>0</v>
      </c>
      <c r="L204" s="5">
        <f>IF(OR(AND(L203=6,L202&lt;5),AND(L203=7,L202&lt;7),AND(L203&gt;7,L203-L202=2)),1,0)</f>
        <v>0</v>
      </c>
      <c r="M204" s="5"/>
      <c r="N204" s="5"/>
      <c r="Y204" s="10"/>
      <c r="Z204" s="11" t="str">
        <f>IF(AA204&lt;&gt;"",VLOOKUP(AA204,O200:Z201,12,FALSE),"")</f>
        <v/>
      </c>
      <c r="AA204" s="7" t="str">
        <f>IF(AND(O200="Bye",O201="Bye"),"Bye",IF(OR(Y200=$G$5,O201="Bye"),O200,IF(OR(Y201=$G$5,O200="Bye"),O201,"")))</f>
        <v/>
      </c>
      <c r="AB204" s="7"/>
      <c r="AC204" s="7"/>
      <c r="AD204" s="7"/>
      <c r="AE204" s="7"/>
      <c r="AF204" s="23"/>
      <c r="AG204" s="23"/>
      <c r="AH204" s="23"/>
      <c r="AI204" s="23"/>
      <c r="AJ204" s="23"/>
      <c r="AK204" s="5">
        <f>SUM(AF203:AJ203)</f>
        <v>0</v>
      </c>
      <c r="AL204" s="5" t="str">
        <f>Z204</f>
        <v/>
      </c>
      <c r="BI204" s="10"/>
    </row>
    <row r="205" spans="1:74" ht="15" customHeight="1" x14ac:dyDescent="0.2">
      <c r="A205" s="5"/>
      <c r="B205" s="4"/>
      <c r="H205" s="5">
        <f>IF(OR(AND(H206=6,H207&lt;5),AND(H206=7,H207&lt;7),AND(H206&gt;7,H206-H207=2)),1,0)</f>
        <v>0</v>
      </c>
      <c r="I205" s="5">
        <f>IF(OR(AND(I206=6,I207&lt;5),AND(I206=7,I207&lt;7),AND(I206&gt;7,I206-I207=2)),1,0)</f>
        <v>0</v>
      </c>
      <c r="J205" s="5">
        <f>IF(OR(AND(J206=6,J207&lt;5),AND(J206=7,J207&lt;7),AND(J206&gt;7,J206-J207=2)),1,0)</f>
        <v>0</v>
      </c>
      <c r="K205" s="5">
        <f>IF(OR(AND(K206=6,K207&lt;5),AND(K206=7,K207&lt;7),AND(K206&gt;7,K206-K207=2)),1,0)</f>
        <v>0</v>
      </c>
      <c r="L205" s="5">
        <f>IF(OR(AND(L206=6,L207&lt;5),AND(L206=7,L207&lt;7),AND(L206&gt;7,L206-L207=2)),1,0)</f>
        <v>0</v>
      </c>
      <c r="Y205" s="10"/>
      <c r="Z205" s="4" t="str">
        <f>IF(AA205&lt;&gt;"",VLOOKUP(AA205,O208:Z209,12,FALSE),"")</f>
        <v/>
      </c>
      <c r="AA205" s="2" t="str">
        <f>IF(AND(O208="Bye",O209="Bye"),"Bye",IF(OR(O209="Bye",Y208=$G$5),O208,IF(OR(Y209=$G$5,O208="Bye"),O209,"")))</f>
        <v/>
      </c>
      <c r="AF205" s="24"/>
      <c r="AG205" s="24"/>
      <c r="AH205" s="24"/>
      <c r="AI205" s="24"/>
      <c r="AJ205" s="24"/>
      <c r="AK205" s="9">
        <f>SUM(AF206:AJ206)</f>
        <v>0</v>
      </c>
      <c r="AL205" s="5" t="str">
        <f>Z205</f>
        <v/>
      </c>
      <c r="BI205" s="10"/>
    </row>
    <row r="206" spans="1:74" ht="15" customHeight="1" x14ac:dyDescent="0.2">
      <c r="A206" s="5">
        <f>Setup!K65</f>
        <v>26</v>
      </c>
      <c r="B206" s="6" t="str">
        <f>IF(C206="Bye","","("&amp;A206&amp;")")</f>
        <v>(26)</v>
      </c>
      <c r="C206" s="7" t="str">
        <f>IF(AND(Setup!$B$2&gt;64,Setup!$B$2&lt;=128),IF(VLOOKUP(A206,Setup!$A$15:$B$142,2,FALSE)&lt;&gt;"",VLOOKUP(A206,Setup!$A$15:$B$142,2,FALSE),"Bye"),"")</f>
        <v/>
      </c>
      <c r="D206" s="7"/>
      <c r="E206" s="7"/>
      <c r="F206" s="7"/>
      <c r="G206" s="7"/>
      <c r="H206" s="23"/>
      <c r="I206" s="23"/>
      <c r="J206" s="23"/>
      <c r="K206" s="23"/>
      <c r="L206" s="23"/>
      <c r="M206" s="5">
        <f>SUM(H205:L205)</f>
        <v>0</v>
      </c>
      <c r="N206" s="5" t="str">
        <f>B206</f>
        <v>(26)</v>
      </c>
      <c r="Y206" s="10"/>
      <c r="AF206" s="5">
        <f>IF(OR(AND(AF205=6,AF204&lt;5),AND(AF205=7,AF204&lt;7),AND(AF205&gt;7,AF205-AF204=2)),1,0)</f>
        <v>0</v>
      </c>
      <c r="AG206" s="5">
        <f>IF(OR(AND(AG205=6,AG204&lt;5),AND(AG205=7,AG204&lt;7),AND(AG205&gt;7,AG205-AG204=2)),1,0)</f>
        <v>0</v>
      </c>
      <c r="AH206" s="5">
        <f>IF(OR(AND(AH205=6,AH204&lt;5),AND(AH205=7,AH204&lt;7),AND(AH205&gt;7,AH205-AH204=2)),1,0)</f>
        <v>0</v>
      </c>
      <c r="AI206" s="5">
        <f>IF(OR(AND(AI205=6,AI204&lt;5),AND(AI205=7,AI204&lt;7),AND(AI205&gt;7,AI205-AI204=2)),1,0)</f>
        <v>0</v>
      </c>
      <c r="AJ206" s="5">
        <f>IF(OR(AND(AJ205=6,AJ204&lt;5),AND(AJ205=7,AJ204&lt;7),AND(AJ205&gt;7,AJ205-AJ204=2)),1,0)</f>
        <v>0</v>
      </c>
      <c r="AK206" s="35"/>
      <c r="AL206" s="5"/>
      <c r="AM206" s="5"/>
      <c r="AN206" s="5"/>
      <c r="AO206" s="5"/>
      <c r="AP206" s="5"/>
      <c r="AQ206" s="5"/>
      <c r="BI206" s="10"/>
    </row>
    <row r="207" spans="1:74" ht="15" customHeight="1" x14ac:dyDescent="0.2">
      <c r="A207" s="5">
        <f>Setup!L65</f>
        <v>103</v>
      </c>
      <c r="B207" s="6" t="str">
        <f>IF(C207="Bye","","("&amp;A207&amp;")")</f>
        <v>(103)</v>
      </c>
      <c r="C207" s="2" t="str">
        <f>IF(AND(Setup!$B$2&gt;64,Setup!$B$2&lt;=128),IF(VLOOKUP(A207,Setup!$A$15:$B$142,2,FALSE)&lt;&gt;"",VLOOKUP(A207,Setup!$A$15:$B$142,2,FALSE),"Bye"),"")</f>
        <v/>
      </c>
      <c r="H207" s="24"/>
      <c r="I207" s="24"/>
      <c r="J207" s="24"/>
      <c r="K207" s="24"/>
      <c r="L207" s="24"/>
      <c r="M207" s="9">
        <f>SUM(H208:L208)</f>
        <v>0</v>
      </c>
      <c r="N207" s="5" t="str">
        <f>B207</f>
        <v>(103)</v>
      </c>
      <c r="T207" s="5">
        <f>IF(OR(AND(T208=6,T209&lt;5),AND(T208=7,T209&lt;7),AND(T208&gt;7,T208-T209=2)),1,0)</f>
        <v>0</v>
      </c>
      <c r="U207" s="5">
        <f>IF(OR(AND(U208=6,U209&lt;5),AND(U208=7,U209&lt;7),AND(U208&gt;7,U208-U209=2)),1,0)</f>
        <v>0</v>
      </c>
      <c r="V207" s="5">
        <f>IF(OR(AND(V208=6,V209&lt;5),AND(V208=7,V209&lt;7),AND(V208&gt;7,V208-V209=2)),1,0)</f>
        <v>0</v>
      </c>
      <c r="W207" s="5">
        <f>IF(OR(AND(W208=6,W209&lt;5),AND(W208=7,W209&lt;7),AND(W208&gt;7,W208-W209=2)),1,0)</f>
        <v>0</v>
      </c>
      <c r="X207" s="5">
        <f>IF(OR(AND(X208=6,X209&lt;5),AND(X208=7,X209&lt;7),AND(X208&gt;7,X208-X209=2)),1,0)</f>
        <v>0</v>
      </c>
      <c r="Y207" s="10"/>
      <c r="AK207" s="10"/>
      <c r="BC207" s="8"/>
      <c r="BD207" s="8"/>
      <c r="BE207" s="8"/>
      <c r="BF207" s="8"/>
      <c r="BG207" s="8"/>
      <c r="BH207" s="8"/>
      <c r="BI207" s="10"/>
    </row>
    <row r="208" spans="1:74" ht="15" customHeight="1" x14ac:dyDescent="0.2">
      <c r="A208" s="5"/>
      <c r="B208" s="4"/>
      <c r="H208" s="5">
        <f>IF(OR(AND(H207=6,H206&lt;5),AND(H207=7,H206&lt;7),AND(H207&gt;7,H207-H206=2)),1,0)</f>
        <v>0</v>
      </c>
      <c r="I208" s="5">
        <f>IF(OR(AND(I207=6,I206&lt;5),AND(I207=7,I206&lt;7),AND(I207&gt;7,I207-I206=2)),1,0)</f>
        <v>0</v>
      </c>
      <c r="J208" s="5">
        <f>IF(OR(AND(J207=6,J206&lt;5),AND(J207=7,J206&lt;7),AND(J207&gt;7,J207-J206=2)),1,0)</f>
        <v>0</v>
      </c>
      <c r="K208" s="5">
        <f>IF(OR(AND(K207=6,K206&lt;5),AND(K207=7,K206&lt;7),AND(K207&gt;7,K207-K206=2)),1,0)</f>
        <v>0</v>
      </c>
      <c r="L208" s="5">
        <f>IF(OR(AND(L207=6,L206&lt;5),AND(L207=7,L206&lt;7),AND(L207&gt;7,L207-L206=2)),1,0)</f>
        <v>0</v>
      </c>
      <c r="M208" s="10"/>
      <c r="N208" s="11" t="str">
        <f>IF(O208&lt;&gt;"",VLOOKUP(O208,C206:N207,12,FALSE),"")</f>
        <v/>
      </c>
      <c r="O208" s="7" t="str">
        <f>IF(AND(C206="Bye",C207="Bye"),"Bye",IF(OR(M206=$G$5,C207="Bye"),C206,IF(OR(M207=$G$5,C206="Bye"),C207,"")))</f>
        <v/>
      </c>
      <c r="P208" s="7"/>
      <c r="Q208" s="7"/>
      <c r="R208" s="7"/>
      <c r="S208" s="7"/>
      <c r="T208" s="23"/>
      <c r="U208" s="23"/>
      <c r="V208" s="23"/>
      <c r="W208" s="23"/>
      <c r="X208" s="23"/>
      <c r="Y208" s="12">
        <f>SUM(T207:X207)</f>
        <v>0</v>
      </c>
      <c r="Z208" s="5" t="str">
        <f>N208</f>
        <v/>
      </c>
      <c r="AK208" s="10"/>
      <c r="BC208" s="8"/>
      <c r="BD208" s="8"/>
      <c r="BE208" s="8"/>
      <c r="BF208" s="8"/>
      <c r="BG208" s="8"/>
      <c r="BH208" s="8"/>
      <c r="BI208" s="10"/>
    </row>
    <row r="209" spans="1:61" ht="15" customHeight="1" x14ac:dyDescent="0.2">
      <c r="A209" s="5"/>
      <c r="B209" s="4"/>
      <c r="H209" s="5">
        <f>IF(OR(AND(H210=6,H211&lt;5),AND(H210=7,H211&lt;7),AND(H210&gt;7,H210-H211=2)),1,0)</f>
        <v>0</v>
      </c>
      <c r="I209" s="5">
        <f>IF(OR(AND(I210=6,I211&lt;5),AND(I210=7,I211&lt;7),AND(I210&gt;7,I210-I211=2)),1,0)</f>
        <v>0</v>
      </c>
      <c r="J209" s="5">
        <f>IF(OR(AND(J210=6,J211&lt;5),AND(J210=7,J211&lt;7),AND(J210&gt;7,J210-J211=2)),1,0)</f>
        <v>0</v>
      </c>
      <c r="K209" s="5">
        <f>IF(OR(AND(K210=6,K211&lt;5),AND(K210=7,K211&lt;7),AND(K210&gt;7,K210-K211=2)),1,0)</f>
        <v>0</v>
      </c>
      <c r="L209" s="5">
        <f>IF(OR(AND(L210=6,L211&lt;5),AND(L210=7,L211&lt;7),AND(L210&gt;7,L210-L211=2)),1,0)</f>
        <v>0</v>
      </c>
      <c r="M209" s="10"/>
      <c r="N209" s="4" t="str">
        <f>IF(O209&lt;&gt;"",VLOOKUP(O209,C210:N211,12,FALSE),"")</f>
        <v/>
      </c>
      <c r="O209" s="2" t="str">
        <f>IF(AND(C210="Bye",C211="Bye"),"Bye",IF(OR(M210=$G$5,C211="Bye"),C210,IF(OR(M211=$G$5,C210="Bye"),C211,"")))</f>
        <v/>
      </c>
      <c r="T209" s="24"/>
      <c r="U209" s="24"/>
      <c r="V209" s="24"/>
      <c r="W209" s="24"/>
      <c r="X209" s="24"/>
      <c r="Y209" s="13">
        <f>SUM(T210:X210)</f>
        <v>0</v>
      </c>
      <c r="Z209" s="5" t="str">
        <f>N209</f>
        <v/>
      </c>
      <c r="AK209" s="10"/>
      <c r="BI209" s="10"/>
    </row>
    <row r="210" spans="1:61" ht="15" customHeight="1" x14ac:dyDescent="0.2">
      <c r="A210" s="5">
        <f>Setup!K66</f>
        <v>39</v>
      </c>
      <c r="B210" s="6" t="str">
        <f>IF(C210="Bye","","("&amp;A210&amp;")")</f>
        <v>(39)</v>
      </c>
      <c r="C210" s="7" t="str">
        <f>IF(AND(Setup!$B$2&gt;64,Setup!$B$2&lt;=128),IF(VLOOKUP(A210,Setup!$A$15:$B$142,2,FALSE)&lt;&gt;"",VLOOKUP(A210,Setup!$A$15:$B$142,2,FALSE),"Bye"),"")</f>
        <v/>
      </c>
      <c r="D210" s="7"/>
      <c r="E210" s="7"/>
      <c r="F210" s="7"/>
      <c r="G210" s="7"/>
      <c r="H210" s="23"/>
      <c r="I210" s="23"/>
      <c r="J210" s="23"/>
      <c r="K210" s="23"/>
      <c r="L210" s="23"/>
      <c r="M210" s="12">
        <f>SUM(H209:L209)</f>
        <v>0</v>
      </c>
      <c r="N210" s="5" t="str">
        <f>B210</f>
        <v>(39)</v>
      </c>
      <c r="T210" s="5">
        <f>IF(OR(AND(T209=6,T208&lt;5),AND(T209=7,T208&lt;7),AND(T209&gt;7,T209-T208=2)),1,0)</f>
        <v>0</v>
      </c>
      <c r="U210" s="5">
        <f>IF(OR(AND(U209=6,U208&lt;5),AND(U209=7,U208&lt;7),AND(U209&gt;7,U209-U208=2)),1,0)</f>
        <v>0</v>
      </c>
      <c r="V210" s="5">
        <f>IF(OR(AND(V209=6,V208&lt;5),AND(V209=7,V208&lt;7),AND(V209&gt;7,V209-V208=2)),1,0)</f>
        <v>0</v>
      </c>
      <c r="W210" s="5">
        <f>IF(OR(AND(W209=6,W208&lt;5),AND(W209=7,W208&lt;7),AND(W209&gt;7,W209-W208=2)),1,0)</f>
        <v>0</v>
      </c>
      <c r="X210" s="5">
        <f>IF(OR(AND(X209=6,X208&lt;5),AND(X209=7,X208&lt;7),AND(X209&gt;7,X209-X208=2)),1,0)</f>
        <v>0</v>
      </c>
      <c r="AK210" s="10"/>
      <c r="BI210" s="10"/>
    </row>
    <row r="211" spans="1:61" ht="15" customHeight="1" x14ac:dyDescent="0.2">
      <c r="A211" s="5">
        <f>Setup!L66</f>
        <v>90</v>
      </c>
      <c r="B211" s="6" t="str">
        <f>IF(C211="Bye","","("&amp;A211&amp;")")</f>
        <v>(90)</v>
      </c>
      <c r="C211" s="2" t="str">
        <f>IF(AND(Setup!$B$2&gt;64,Setup!$B$2&lt;=128),IF(VLOOKUP(A211,Setup!$A$15:$B$142,2,FALSE)&lt;&gt;"",VLOOKUP(A211,Setup!$A$15:$B$142,2,FALSE),"Bye"),"")</f>
        <v/>
      </c>
      <c r="H211" s="24"/>
      <c r="I211" s="24"/>
      <c r="J211" s="24"/>
      <c r="K211" s="24"/>
      <c r="L211" s="24"/>
      <c r="M211" s="13">
        <f>SUM(H212:L212)</f>
        <v>0</v>
      </c>
      <c r="N211" s="5" t="str">
        <f>B211</f>
        <v>(90)</v>
      </c>
      <c r="AK211" s="10"/>
      <c r="AR211" s="5">
        <f>IF(OR(AND(AR212=6,AR213&lt;5),AND(AR212=7,AR213&lt;7),AND(AR212&gt;7,AR212-AR213=2)),1,0)</f>
        <v>0</v>
      </c>
      <c r="AS211" s="5">
        <f>IF(OR(AND(AS212=6,AS213&lt;5),AND(AS212=7,AS213&lt;7),AND(AS212&gt;7,AS212-AS213=2)),1,0)</f>
        <v>0</v>
      </c>
      <c r="AT211" s="5">
        <f>IF(OR(AND(AT212=6,AT213&lt;5),AND(AT212=7,AT213&lt;7),AND(AT212&gt;7,AT212-AT213=2)),1,0)</f>
        <v>0</v>
      </c>
      <c r="AU211" s="5">
        <f>IF(OR(AND(AU212=6,AU213&lt;5),AND(AU212=7,AU213&lt;7),AND(AU212&gt;7,AU212-AU213=2)),1,0)</f>
        <v>0</v>
      </c>
      <c r="AV211" s="5">
        <f>IF(OR(AND(AV212=6,AV213&lt;5),AND(AV212=7,AV213&lt;7),AND(AV212&gt;7,AV212-AV213=2)),1,0)</f>
        <v>0</v>
      </c>
      <c r="AW211" s="5"/>
      <c r="BI211" s="10"/>
    </row>
    <row r="212" spans="1:61" ht="15" customHeight="1" x14ac:dyDescent="0.2">
      <c r="A212" s="5"/>
      <c r="B212" s="4"/>
      <c r="H212" s="5">
        <f>IF(OR(AND(H211=6,H210&lt;5),AND(H211=7,H210&lt;7),AND(H211&gt;7,H211-H210=2)),1,0)</f>
        <v>0</v>
      </c>
      <c r="I212" s="5">
        <f>IF(OR(AND(I211=6,I210&lt;5),AND(I211=7,I210&lt;7),AND(I211&gt;7,I211-I210=2)),1,0)</f>
        <v>0</v>
      </c>
      <c r="J212" s="5">
        <f>IF(OR(AND(J211=6,J210&lt;5),AND(J211=7,J210&lt;7),AND(J211&gt;7,J211-J210=2)),1,0)</f>
        <v>0</v>
      </c>
      <c r="K212" s="5">
        <f>IF(OR(AND(K211=6,K210&lt;5),AND(K211=7,K210&lt;7),AND(K211&gt;7,K211-K210=2)),1,0)</f>
        <v>0</v>
      </c>
      <c r="L212" s="5">
        <f>IF(OR(AND(L211=6,L210&lt;5),AND(L211=7,L210&lt;7),AND(L211&gt;7,L211-L210=2)),1,0)</f>
        <v>0</v>
      </c>
      <c r="AK212" s="10"/>
      <c r="AL212" s="11" t="str">
        <f>IF(AM212&lt;&gt;"",VLOOKUP(AM212,AA204:AL205,12,FALSE),"")</f>
        <v/>
      </c>
      <c r="AM212" s="7" t="str">
        <f>IF(AK204=$G$5,AA204,IF(AK205=$G$5,AA205,""))</f>
        <v/>
      </c>
      <c r="AN212" s="7"/>
      <c r="AO212" s="7"/>
      <c r="AP212" s="7"/>
      <c r="AQ212" s="7"/>
      <c r="AR212" s="23"/>
      <c r="AS212" s="23"/>
      <c r="AT212" s="23"/>
      <c r="AU212" s="23"/>
      <c r="AV212" s="23"/>
      <c r="AW212" s="33">
        <f>SUM(AR211:AV211)</f>
        <v>0</v>
      </c>
      <c r="AX212" s="5" t="str">
        <f>AL212</f>
        <v/>
      </c>
      <c r="BI212" s="10"/>
    </row>
    <row r="213" spans="1:61" ht="15" customHeight="1" x14ac:dyDescent="0.2">
      <c r="A213" s="5"/>
      <c r="B213" s="4"/>
      <c r="H213" s="5">
        <f>IF(OR(AND(H214=6,H215&lt;5),AND(H214=7,H215&lt;7),AND(H214&gt;7,H214-H215=2)),1,0)</f>
        <v>0</v>
      </c>
      <c r="I213" s="5">
        <f>IF(OR(AND(I214=6,I215&lt;5),AND(I214=7,I215&lt;7),AND(I214&gt;7,I214-I215=2)),1,0)</f>
        <v>0</v>
      </c>
      <c r="J213" s="5">
        <f>IF(OR(AND(J214=6,J215&lt;5),AND(J214=7,J215&lt;7),AND(J214&gt;7,J214-J215=2)),1,0)</f>
        <v>0</v>
      </c>
      <c r="K213" s="5">
        <f>IF(OR(AND(K214=6,K215&lt;5),AND(K214=7,K215&lt;7),AND(K214&gt;7,K214-K215=2)),1,0)</f>
        <v>0</v>
      </c>
      <c r="L213" s="5">
        <f>IF(OR(AND(L214=6,L215&lt;5),AND(L214=7,L215&lt;7),AND(L214&gt;7,L214-L215=2)),1,0)</f>
        <v>0</v>
      </c>
      <c r="M213" s="5"/>
      <c r="AK213" s="10"/>
      <c r="AL213" s="4" t="str">
        <f>IF(AM213&lt;&gt;"",VLOOKUP(AM213,AA220:AL221,12,FALSE),"")</f>
        <v/>
      </c>
      <c r="AM213" s="2" t="str">
        <f>IF(AK220=$G$5,AA220,IF(AK221=$G$5,AA221,""))</f>
        <v/>
      </c>
      <c r="AR213" s="24"/>
      <c r="AS213" s="24"/>
      <c r="AT213" s="24"/>
      <c r="AU213" s="24"/>
      <c r="AV213" s="24"/>
      <c r="AW213" s="9">
        <f>SUM(AR214:AV214)</f>
        <v>0</v>
      </c>
      <c r="AX213" s="5" t="str">
        <f>AL213</f>
        <v/>
      </c>
      <c r="BI213" s="10"/>
    </row>
    <row r="214" spans="1:61" ht="15" customHeight="1" x14ac:dyDescent="0.2">
      <c r="A214" s="5">
        <f>Setup!K67</f>
        <v>10</v>
      </c>
      <c r="B214" s="6" t="str">
        <f>IF(C214="Bye","","("&amp;A214&amp;")")</f>
        <v>(10)</v>
      </c>
      <c r="C214" s="7" t="str">
        <f>IF(AND(Setup!$B$2&gt;64,Setup!$B$2&lt;=128),IF(VLOOKUP(A214,Setup!$A$15:$B$142,2,FALSE)&lt;&gt;"",VLOOKUP(A214,Setup!$A$15:$B$142,2,FALSE),"Bye"),"")</f>
        <v/>
      </c>
      <c r="D214" s="7"/>
      <c r="E214" s="7"/>
      <c r="F214" s="7"/>
      <c r="G214" s="7"/>
      <c r="H214" s="23"/>
      <c r="I214" s="23"/>
      <c r="J214" s="23"/>
      <c r="K214" s="23"/>
      <c r="L214" s="23"/>
      <c r="M214" s="5">
        <f>SUM(H213:L213)</f>
        <v>0</v>
      </c>
      <c r="N214" s="5" t="str">
        <f>B214</f>
        <v>(10)</v>
      </c>
      <c r="AK214" s="10"/>
      <c r="AR214" s="5">
        <f>IF(OR(AND(AR213=6,AR212&lt;5),AND(AR213=7,AR212&lt;7),AND(AR213&gt;7,AR213-AR212=2)),1,0)</f>
        <v>0</v>
      </c>
      <c r="AS214" s="5">
        <f>IF(OR(AND(AS213=6,AS212&lt;5),AND(AS213=7,AS212&lt;7),AND(AS213&gt;7,AS213-AS212=2)),1,0)</f>
        <v>0</v>
      </c>
      <c r="AT214" s="5">
        <f>IF(OR(AND(AT213=6,AT212&lt;5),AND(AT213=7,AT212&lt;7),AND(AT213&gt;7,AT213-AT212=2)),1,0)</f>
        <v>0</v>
      </c>
      <c r="AU214" s="5">
        <f>IF(OR(AND(AU213=6,AU212&lt;5),AND(AU213=7,AU212&lt;7),AND(AU213&gt;7,AU213-AU212=2)),1,0)</f>
        <v>0</v>
      </c>
      <c r="AV214" s="5">
        <f>IF(OR(AND(AV213=6,AV212&lt;5),AND(AV213=7,AV212&lt;7),AND(AV213&gt;7,AV213-AV212=2)),1,0)</f>
        <v>0</v>
      </c>
      <c r="AW214" s="10"/>
      <c r="BI214" s="10"/>
    </row>
    <row r="215" spans="1:61" ht="15" customHeight="1" x14ac:dyDescent="0.2">
      <c r="A215" s="5">
        <f>Setup!L67</f>
        <v>119</v>
      </c>
      <c r="B215" s="6" t="str">
        <f>IF(C215="Bye","","("&amp;A215&amp;")")</f>
        <v>(119)</v>
      </c>
      <c r="C215" s="2" t="str">
        <f>IF(AND(Setup!$B$2&gt;64,Setup!$B$2&lt;=128),IF(VLOOKUP(A215,Setup!$A$15:$B$142,2,FALSE)&lt;&gt;"",VLOOKUP(A215,Setup!$A$15:$B$142,2,FALSE),"Bye"),"")</f>
        <v/>
      </c>
      <c r="H215" s="24"/>
      <c r="I215" s="24"/>
      <c r="J215" s="24"/>
      <c r="K215" s="24"/>
      <c r="L215" s="24"/>
      <c r="M215" s="9">
        <f>SUM(H216:L216)</f>
        <v>0</v>
      </c>
      <c r="N215" s="5" t="str">
        <f>B215</f>
        <v>(119)</v>
      </c>
      <c r="T215" s="5">
        <f>IF(OR(AND(T216=6,T217&lt;5),AND(T216=7,T217&lt;7),AND(T216&gt;7,T216-T217=2)),1,0)</f>
        <v>0</v>
      </c>
      <c r="U215" s="5">
        <f>IF(OR(AND(U216=6,U217&lt;5),AND(U216=7,U217&lt;7),AND(U216&gt;7,U216-U217=2)),1,0)</f>
        <v>0</v>
      </c>
      <c r="V215" s="5">
        <f>IF(OR(AND(V216=6,V217&lt;5),AND(V216=7,V217&lt;7),AND(V216&gt;7,V216-V217=2)),1,0)</f>
        <v>0</v>
      </c>
      <c r="W215" s="5">
        <f>IF(OR(AND(W216=6,W217&lt;5),AND(W216=7,W217&lt;7),AND(W216&gt;7,W216-W217=2)),1,0)</f>
        <v>0</v>
      </c>
      <c r="X215" s="5">
        <f>IF(OR(AND(X216=6,X217&lt;5),AND(X216=7,X217&lt;7),AND(X216&gt;7,X216-X217=2)),1,0)</f>
        <v>0</v>
      </c>
      <c r="Y215" s="5"/>
      <c r="Z215" s="5"/>
      <c r="AK215" s="10"/>
      <c r="AW215" s="10"/>
      <c r="BI215" s="10"/>
    </row>
    <row r="216" spans="1:61" ht="15" customHeight="1" x14ac:dyDescent="0.2">
      <c r="A216" s="5"/>
      <c r="B216" s="4"/>
      <c r="H216" s="5">
        <f>IF(OR(AND(H215=6,H214&lt;5),AND(H215=7,H214&lt;7),AND(H215&gt;7,H215-H214=2)),1,0)</f>
        <v>0</v>
      </c>
      <c r="I216" s="5">
        <f>IF(OR(AND(I215=6,I214&lt;5),AND(I215=7,I214&lt;7),AND(I215&gt;7,I215-I214=2)),1,0)</f>
        <v>0</v>
      </c>
      <c r="J216" s="5">
        <f>IF(OR(AND(J215=6,J214&lt;5),AND(J215=7,J214&lt;7),AND(J215&gt;7,J215-J214=2)),1,0)</f>
        <v>0</v>
      </c>
      <c r="K216" s="5">
        <f>IF(OR(AND(K215=6,K214&lt;5),AND(K215=7,K214&lt;7),AND(K215&gt;7,K215-K214=2)),1,0)</f>
        <v>0</v>
      </c>
      <c r="L216" s="5">
        <f>IF(OR(AND(L215=6,L214&lt;5),AND(L215=7,L214&lt;7),AND(L215&gt;7,L215-L214=2)),1,0)</f>
        <v>0</v>
      </c>
      <c r="M216" s="10"/>
      <c r="N216" s="11" t="str">
        <f>IF(O216&lt;&gt;"",VLOOKUP(O216,C214:N215,12,FALSE),"")</f>
        <v/>
      </c>
      <c r="O216" s="7" t="str">
        <f>IF(AND(C214="Bye",C215="Bye"),"Bye",IF(OR(M214=$G$5,C215="Bye"),C214,IF(OR(M215=$G$5,C214="Bye"),C215,"")))</f>
        <v/>
      </c>
      <c r="P216" s="7"/>
      <c r="Q216" s="7"/>
      <c r="R216" s="7"/>
      <c r="S216" s="7"/>
      <c r="T216" s="23"/>
      <c r="U216" s="23"/>
      <c r="V216" s="23"/>
      <c r="W216" s="23"/>
      <c r="X216" s="23"/>
      <c r="Y216" s="5">
        <f>SUM(T215:X215)</f>
        <v>0</v>
      </c>
      <c r="Z216" s="5" t="str">
        <f>N216</f>
        <v/>
      </c>
      <c r="AK216" s="10"/>
      <c r="AW216" s="10"/>
      <c r="BI216" s="10"/>
    </row>
    <row r="217" spans="1:61" ht="15" customHeight="1" x14ac:dyDescent="0.2">
      <c r="A217" s="5"/>
      <c r="B217" s="4"/>
      <c r="H217" s="5">
        <f>IF(OR(AND(H218=6,H219&lt;5),AND(H218=7,H219&lt;7),AND(H218&gt;7,H218-H219=2)),1,0)</f>
        <v>0</v>
      </c>
      <c r="I217" s="5">
        <f>IF(OR(AND(I218=6,I219&lt;5),AND(I218=7,I219&lt;7),AND(I218&gt;7,I218-I219=2)),1,0)</f>
        <v>0</v>
      </c>
      <c r="J217" s="5">
        <f>IF(OR(AND(J218=6,J219&lt;5),AND(J218=7,J219&lt;7),AND(J218&gt;7,J218-J219=2)),1,0)</f>
        <v>0</v>
      </c>
      <c r="K217" s="5">
        <f>IF(OR(AND(K218=6,K219&lt;5),AND(K218=7,K219&lt;7),AND(K218&gt;7,K218-K219=2)),1,0)</f>
        <v>0</v>
      </c>
      <c r="L217" s="5">
        <f>IF(OR(AND(L218=6,L219&lt;5),AND(L218=7,L219&lt;7),AND(L218&gt;7,L218-L219=2)),1,0)</f>
        <v>0</v>
      </c>
      <c r="M217" s="10"/>
      <c r="N217" s="4" t="str">
        <f>IF(O217&lt;&gt;"",VLOOKUP(O217,C218:N219,12,FALSE),"")</f>
        <v/>
      </c>
      <c r="O217" s="2" t="str">
        <f>IF(AND(C218="Bye",C219="Bye"),"Bye",IF(OR(M218=$G$5,C219="Bye"),C218,IF(OR(M219=$G$5,C218="Bye"),C219,"")))</f>
        <v/>
      </c>
      <c r="T217" s="24"/>
      <c r="U217" s="24"/>
      <c r="V217" s="24"/>
      <c r="W217" s="24"/>
      <c r="X217" s="24"/>
      <c r="Y217" s="9">
        <f>SUM(T218:X218)</f>
        <v>0</v>
      </c>
      <c r="Z217" s="5" t="str">
        <f>N217</f>
        <v/>
      </c>
      <c r="AK217" s="10"/>
      <c r="AW217" s="10"/>
      <c r="BI217" s="10"/>
    </row>
    <row r="218" spans="1:61" ht="15" customHeight="1" x14ac:dyDescent="0.2">
      <c r="A218" s="5">
        <f>Setup!K68</f>
        <v>55</v>
      </c>
      <c r="B218" s="6" t="str">
        <f>IF(C218="Bye","","("&amp;A218&amp;")")</f>
        <v>(55)</v>
      </c>
      <c r="C218" s="7" t="str">
        <f>IF(AND(Setup!$B$2&gt;64,Setup!$B$2&lt;=128),IF(VLOOKUP(A218,Setup!$A$15:$B$142,2,FALSE)&lt;&gt;"",VLOOKUP(A218,Setup!$A$15:$B$142,2,FALSE),"Bye"),"")</f>
        <v/>
      </c>
      <c r="D218" s="7"/>
      <c r="E218" s="7"/>
      <c r="F218" s="7"/>
      <c r="G218" s="7"/>
      <c r="H218" s="23"/>
      <c r="I218" s="23"/>
      <c r="J218" s="23"/>
      <c r="K218" s="23"/>
      <c r="L218" s="23"/>
      <c r="M218" s="12">
        <f>SUM(H217:L217)</f>
        <v>0</v>
      </c>
      <c r="N218" s="5" t="str">
        <f>B218</f>
        <v>(55)</v>
      </c>
      <c r="T218" s="5">
        <f>IF(OR(AND(T217=6,T216&lt;5),AND(T217=7,T216&lt;7),AND(T217&gt;7,T217-T216=2)),1,0)</f>
        <v>0</v>
      </c>
      <c r="U218" s="5">
        <f>IF(OR(AND(U217=6,U216&lt;5),AND(U217=7,U216&lt;7),AND(U217&gt;7,U217-U216=2)),1,0)</f>
        <v>0</v>
      </c>
      <c r="V218" s="5">
        <f>IF(OR(AND(V217=6,V216&lt;5),AND(V217=7,V216&lt;7),AND(V217&gt;7,V217-V216=2)),1,0)</f>
        <v>0</v>
      </c>
      <c r="W218" s="5">
        <f>IF(OR(AND(W217=6,W216&lt;5),AND(W217=7,W216&lt;7),AND(W217&gt;7,W217-W216=2)),1,0)</f>
        <v>0</v>
      </c>
      <c r="X218" s="5">
        <f>IF(OR(AND(X217=6,X216&lt;5),AND(X217=7,X216&lt;7),AND(X217&gt;7,X217-X216=2)),1,0)</f>
        <v>0</v>
      </c>
      <c r="Y218" s="35"/>
      <c r="AK218" s="10"/>
      <c r="AW218" s="10"/>
      <c r="BI218" s="10"/>
    </row>
    <row r="219" spans="1:61" ht="15" customHeight="1" x14ac:dyDescent="0.2">
      <c r="A219" s="5">
        <f>Setup!L68</f>
        <v>74</v>
      </c>
      <c r="B219" s="6" t="str">
        <f>IF(C219="Bye","","("&amp;A219&amp;")")</f>
        <v>(74)</v>
      </c>
      <c r="C219" s="2" t="str">
        <f>IF(AND(Setup!$B$2&gt;64,Setup!$B$2&lt;=128),IF(VLOOKUP(A219,Setup!$A$15:$B$142,2,FALSE)&lt;&gt;"",VLOOKUP(A219,Setup!$A$15:$B$142,2,FALSE),"Bye"),"")</f>
        <v/>
      </c>
      <c r="H219" s="24"/>
      <c r="I219" s="24"/>
      <c r="J219" s="24"/>
      <c r="K219" s="24"/>
      <c r="L219" s="24"/>
      <c r="M219" s="13">
        <f>SUM(H220:L220)</f>
        <v>0</v>
      </c>
      <c r="N219" s="5" t="str">
        <f>B219</f>
        <v>(74)</v>
      </c>
      <c r="Y219" s="10"/>
      <c r="AF219" s="5">
        <f>IF(OR(AND(AF220=6,AF221&lt;5),AND(AF220=7,AF221&lt;7),AND(AF220&gt;7,AF220-AF221=2)),1,0)</f>
        <v>0</v>
      </c>
      <c r="AG219" s="5">
        <f>IF(OR(AND(AG220=6,AG221&lt;5),AND(AG220=7,AG221&lt;7),AND(AG220&gt;7,AG220-AG221=2)),1,0)</f>
        <v>0</v>
      </c>
      <c r="AH219" s="5">
        <f>IF(OR(AND(AH220=6,AH221&lt;5),AND(AH220=7,AH221&lt;7),AND(AH220&gt;7,AH220-AH221=2)),1,0)</f>
        <v>0</v>
      </c>
      <c r="AI219" s="5">
        <f>IF(OR(AND(AI220=6,AI221&lt;5),AND(AI220=7,AI221&lt;7),AND(AI220&gt;7,AI220-AI221=2)),1,0)</f>
        <v>0</v>
      </c>
      <c r="AJ219" s="5">
        <f>IF(OR(AND(AJ220=6,AJ221&lt;5),AND(AJ220=7,AJ221&lt;7),AND(AJ220&gt;7,AJ220-AJ221=2)),1,0)</f>
        <v>0</v>
      </c>
      <c r="AK219" s="10"/>
      <c r="AW219" s="10"/>
      <c r="BI219" s="10"/>
    </row>
    <row r="220" spans="1:61" ht="15" customHeight="1" x14ac:dyDescent="0.2">
      <c r="A220" s="5"/>
      <c r="B220" s="4"/>
      <c r="H220" s="5">
        <f>IF(OR(AND(H219=6,H218&lt;5),AND(H219=7,H218&lt;7),AND(H219&gt;7,H219-H218=2)),1,0)</f>
        <v>0</v>
      </c>
      <c r="I220" s="5">
        <f>IF(OR(AND(I219=6,I218&lt;5),AND(I219=7,I218&lt;7),AND(I219&gt;7,I219-I218=2)),1,0)</f>
        <v>0</v>
      </c>
      <c r="J220" s="5">
        <f>IF(OR(AND(J219=6,J218&lt;5),AND(J219=7,J218&lt;7),AND(J219&gt;7,J219-J218=2)),1,0)</f>
        <v>0</v>
      </c>
      <c r="K220" s="5">
        <f>IF(OR(AND(K219=6,K218&lt;5),AND(K219=7,K218&lt;7),AND(K219&gt;7,K219-K218=2)),1,0)</f>
        <v>0</v>
      </c>
      <c r="L220" s="5">
        <f>IF(OR(AND(L219=6,L218&lt;5),AND(L219=7,L218&lt;7),AND(L219&gt;7,L219-L218=2)),1,0)</f>
        <v>0</v>
      </c>
      <c r="M220" s="5"/>
      <c r="N220" s="5"/>
      <c r="Y220" s="10"/>
      <c r="Z220" s="11" t="str">
        <f>IF(AA220&lt;&gt;"",VLOOKUP(AA220,O216:Z217,12,FALSE),"")</f>
        <v/>
      </c>
      <c r="AA220" s="7" t="str">
        <f>IF(AND(O216="Bye",O217="Bye"),"Bye",IF(OR(Y216=$G$5,O217="Bye"),O216,IF(OR(Y217=$G$5,O216="Bye"),O217,"")))</f>
        <v/>
      </c>
      <c r="AB220" s="7"/>
      <c r="AC220" s="7"/>
      <c r="AD220" s="7"/>
      <c r="AE220" s="7"/>
      <c r="AF220" s="23"/>
      <c r="AG220" s="23"/>
      <c r="AH220" s="23"/>
      <c r="AI220" s="23"/>
      <c r="AJ220" s="23"/>
      <c r="AK220" s="12">
        <f>SUM(AF219:AJ219)</f>
        <v>0</v>
      </c>
      <c r="AL220" s="5" t="str">
        <f>Z220</f>
        <v/>
      </c>
      <c r="AW220" s="10"/>
      <c r="BI220" s="10"/>
    </row>
    <row r="221" spans="1:61" ht="15" customHeight="1" x14ac:dyDescent="0.2">
      <c r="A221" s="5"/>
      <c r="B221" s="4"/>
      <c r="H221" s="5">
        <f>IF(OR(AND(H222=6,H223&lt;5),AND(H222=7,H223&lt;7),AND(H222&gt;7,H222-H223=2)),1,0)</f>
        <v>0</v>
      </c>
      <c r="I221" s="5">
        <f>IF(OR(AND(I222=6,I223&lt;5),AND(I222=7,I223&lt;7),AND(I222&gt;7,I222-I223=2)),1,0)</f>
        <v>0</v>
      </c>
      <c r="J221" s="5">
        <f>IF(OR(AND(J222=6,J223&lt;5),AND(J222=7,J223&lt;7),AND(J222&gt;7,J222-J223=2)),1,0)</f>
        <v>0</v>
      </c>
      <c r="K221" s="5">
        <f>IF(OR(AND(K222=6,K223&lt;5),AND(K222=7,K223&lt;7),AND(K222&gt;7,K222-K223=2)),1,0)</f>
        <v>0</v>
      </c>
      <c r="L221" s="5">
        <f>IF(OR(AND(L222=6,L223&lt;5),AND(L222=7,L223&lt;7),AND(L222&gt;7,L222-L223=2)),1,0)</f>
        <v>0</v>
      </c>
      <c r="Y221" s="10"/>
      <c r="Z221" s="4" t="str">
        <f>IF(AA221&lt;&gt;"",VLOOKUP(AA221,O224:Z225,12,FALSE),"")</f>
        <v/>
      </c>
      <c r="AA221" s="2" t="str">
        <f>IF(AND(O224="Bye",O225="Bye"),"Bye",IF(OR(O225="Bye",Y224=$G$5),O224,IF(OR(Y225=$G$5,O224="Bye"),O225,"")))</f>
        <v/>
      </c>
      <c r="AF221" s="24"/>
      <c r="AG221" s="24"/>
      <c r="AH221" s="24"/>
      <c r="AI221" s="24"/>
      <c r="AJ221" s="24"/>
      <c r="AK221" s="13">
        <f>SUM(AF222:AJ222)</f>
        <v>0</v>
      </c>
      <c r="AL221" s="5" t="str">
        <f>Z221</f>
        <v/>
      </c>
      <c r="AW221" s="10"/>
      <c r="BI221" s="10"/>
    </row>
    <row r="222" spans="1:61" ht="15" customHeight="1" x14ac:dyDescent="0.2">
      <c r="A222" s="5">
        <f>Setup!K69</f>
        <v>23</v>
      </c>
      <c r="B222" s="6" t="str">
        <f>IF(C222="Bye","","("&amp;A222&amp;")")</f>
        <v>(23)</v>
      </c>
      <c r="C222" s="7" t="str">
        <f>IF(AND(Setup!$B$2&gt;64,Setup!$B$2&lt;=128),IF(VLOOKUP(A222,Setup!$A$15:$B$142,2,FALSE)&lt;&gt;"",VLOOKUP(A222,Setup!$A$15:$B$142,2,FALSE),"Bye"),"")</f>
        <v/>
      </c>
      <c r="D222" s="7"/>
      <c r="E222" s="7"/>
      <c r="F222" s="7"/>
      <c r="G222" s="7"/>
      <c r="H222" s="23"/>
      <c r="I222" s="23"/>
      <c r="J222" s="23"/>
      <c r="K222" s="23"/>
      <c r="L222" s="23"/>
      <c r="M222" s="5">
        <f>SUM(H221:L221)</f>
        <v>0</v>
      </c>
      <c r="N222" s="5" t="str">
        <f>B222</f>
        <v>(23)</v>
      </c>
      <c r="Y222" s="10"/>
      <c r="AF222" s="5">
        <f>IF(OR(AND(AF221=6,AF220&lt;5),AND(AF221=7,AF220&lt;7),AND(AF221&gt;7,AF221-AF220=2)),1,0)</f>
        <v>0</v>
      </c>
      <c r="AG222" s="5">
        <f>IF(OR(AND(AG221=6,AG220&lt;5),AND(AG221=7,AG220&lt;7),AND(AG221&gt;7,AG221-AG220=2)),1,0)</f>
        <v>0</v>
      </c>
      <c r="AH222" s="5">
        <f>IF(OR(AND(AH221=6,AH220&lt;5),AND(AH221=7,AH220&lt;7),AND(AH221&gt;7,AH221-AH220=2)),1,0)</f>
        <v>0</v>
      </c>
      <c r="AI222" s="5">
        <f>IF(OR(AND(AI221=6,AI220&lt;5),AND(AI221=7,AI220&lt;7),AND(AI221&gt;7,AI221-AI220=2)),1,0)</f>
        <v>0</v>
      </c>
      <c r="AJ222" s="5">
        <f>IF(OR(AND(AJ221=6,AJ220&lt;5),AND(AJ221=7,AJ220&lt;7),AND(AJ221&gt;7,AJ221-AJ220=2)),1,0)</f>
        <v>0</v>
      </c>
      <c r="AW222" s="10"/>
      <c r="BI222" s="10"/>
    </row>
    <row r="223" spans="1:61" ht="15" customHeight="1" x14ac:dyDescent="0.2">
      <c r="A223" s="5">
        <f>Setup!L69</f>
        <v>106</v>
      </c>
      <c r="B223" s="6" t="str">
        <f>IF(C223="Bye","","("&amp;A223&amp;")")</f>
        <v>(106)</v>
      </c>
      <c r="C223" s="2" t="str">
        <f>IF(AND(Setup!$B$2&gt;64,Setup!$B$2&lt;=128),IF(VLOOKUP(A223,Setup!$A$15:$B$142,2,FALSE)&lt;&gt;"",VLOOKUP(A223,Setup!$A$15:$B$142,2,FALSE),"Bye"),"")</f>
        <v/>
      </c>
      <c r="H223" s="24"/>
      <c r="I223" s="24"/>
      <c r="J223" s="24"/>
      <c r="K223" s="24"/>
      <c r="L223" s="24"/>
      <c r="M223" s="9">
        <f>SUM(H224:L224)</f>
        <v>0</v>
      </c>
      <c r="N223" s="5" t="str">
        <f>B223</f>
        <v>(106)</v>
      </c>
      <c r="T223" s="5">
        <f>IF(OR(AND(T224=6,T225&lt;5),AND(T224=7,T225&lt;7),AND(T224&gt;7,T224-T225=2)),1,0)</f>
        <v>0</v>
      </c>
      <c r="U223" s="5">
        <f>IF(OR(AND(U224=6,U225&lt;5),AND(U224=7,U225&lt;7),AND(U224&gt;7,U224-U225=2)),1,0)</f>
        <v>0</v>
      </c>
      <c r="V223" s="5">
        <f>IF(OR(AND(V224=6,V225&lt;5),AND(V224=7,V225&lt;7),AND(V224&gt;7,V224-V225=2)),1,0)</f>
        <v>0</v>
      </c>
      <c r="W223" s="5">
        <f>IF(OR(AND(W224=6,W225&lt;5),AND(W224=7,W225&lt;7),AND(W224&gt;7,W224-W225=2)),1,0)</f>
        <v>0</v>
      </c>
      <c r="X223" s="5">
        <f>IF(OR(AND(X224=6,X225&lt;5),AND(X224=7,X225&lt;7),AND(X224&gt;7,X224-X225=2)),1,0)</f>
        <v>0</v>
      </c>
      <c r="Y223" s="10"/>
      <c r="AW223" s="10"/>
      <c r="BI223" s="10"/>
    </row>
    <row r="224" spans="1:61" ht="15" customHeight="1" x14ac:dyDescent="0.2">
      <c r="A224" s="5"/>
      <c r="B224" s="4"/>
      <c r="H224" s="5">
        <f>IF(OR(AND(H223=6,H222&lt;5),AND(H223=7,H222&lt;7),AND(H223&gt;7,H223-H222=2)),1,0)</f>
        <v>0</v>
      </c>
      <c r="I224" s="5">
        <f>IF(OR(AND(I223=6,I222&lt;5),AND(I223=7,I222&lt;7),AND(I223&gt;7,I223-I222=2)),1,0)</f>
        <v>0</v>
      </c>
      <c r="J224" s="5">
        <f>IF(OR(AND(J223=6,J222&lt;5),AND(J223=7,J222&lt;7),AND(J223&gt;7,J223-J222=2)),1,0)</f>
        <v>0</v>
      </c>
      <c r="K224" s="5">
        <f>IF(OR(AND(K223=6,K222&lt;5),AND(K223=7,K222&lt;7),AND(K223&gt;7,K223-K222=2)),1,0)</f>
        <v>0</v>
      </c>
      <c r="L224" s="5">
        <f>IF(OR(AND(L223=6,L222&lt;5),AND(L223=7,L222&lt;7),AND(L223&gt;7,L223-L222=2)),1,0)</f>
        <v>0</v>
      </c>
      <c r="M224" s="10"/>
      <c r="N224" s="11" t="str">
        <f>IF(O224&lt;&gt;"",VLOOKUP(O224,C222:N223,12,FALSE),"")</f>
        <v/>
      </c>
      <c r="O224" s="7" t="str">
        <f>IF(AND(C222="Bye",C223="Bye"),"Bye",IF(OR(M222=$G$5,C223="Bye"),C222,IF(OR(M223=$G$5,C222="Bye"),C223,"")))</f>
        <v/>
      </c>
      <c r="P224" s="7"/>
      <c r="Q224" s="7"/>
      <c r="R224" s="7"/>
      <c r="S224" s="7"/>
      <c r="T224" s="23"/>
      <c r="U224" s="23"/>
      <c r="V224" s="23"/>
      <c r="W224" s="23"/>
      <c r="X224" s="23"/>
      <c r="Y224" s="12">
        <f>SUM(T223:X223)</f>
        <v>0</v>
      </c>
      <c r="Z224" s="5" t="str">
        <f>N224</f>
        <v/>
      </c>
      <c r="AW224" s="10"/>
      <c r="BI224" s="10"/>
    </row>
    <row r="225" spans="1:62" ht="15" customHeight="1" x14ac:dyDescent="0.2">
      <c r="A225" s="5"/>
      <c r="B225" s="4"/>
      <c r="H225" s="5">
        <f>IF(OR(AND(H226=6,H227&lt;5),AND(H226=7,H227&lt;7),AND(H226&gt;7,H226-H227=2)),1,0)</f>
        <v>0</v>
      </c>
      <c r="I225" s="5">
        <f>IF(OR(AND(I226=6,I227&lt;5),AND(I226=7,I227&lt;7),AND(I226&gt;7,I226-I227=2)),1,0)</f>
        <v>0</v>
      </c>
      <c r="J225" s="5">
        <f>IF(OR(AND(J226=6,J227&lt;5),AND(J226=7,J227&lt;7),AND(J226&gt;7,J226-J227=2)),1,0)</f>
        <v>0</v>
      </c>
      <c r="K225" s="5">
        <f>IF(OR(AND(K226=6,K227&lt;5),AND(K226=7,K227&lt;7),AND(K226&gt;7,K226-K227=2)),1,0)</f>
        <v>0</v>
      </c>
      <c r="L225" s="5">
        <f>IF(OR(AND(L226=6,L227&lt;5),AND(L226=7,L227&lt;7),AND(L226&gt;7,L226-L227=2)),1,0)</f>
        <v>0</v>
      </c>
      <c r="M225" s="10"/>
      <c r="N225" s="4" t="str">
        <f>IF(O225&lt;&gt;"",VLOOKUP(O225,C226:N227,12,FALSE),"")</f>
        <v/>
      </c>
      <c r="O225" s="2" t="str">
        <f>IF(AND(C226="Bye",C227="Bye"),"Bye",IF(OR(M226=$G$5,C227="Bye"),C226,IF(OR(M227=$G$5,C226="Bye"),C227,"")))</f>
        <v/>
      </c>
      <c r="T225" s="24"/>
      <c r="U225" s="24"/>
      <c r="V225" s="24"/>
      <c r="W225" s="24"/>
      <c r="X225" s="24"/>
      <c r="Y225" s="13">
        <f>SUM(T226:X226)</f>
        <v>0</v>
      </c>
      <c r="Z225" s="5" t="str">
        <f>N225</f>
        <v/>
      </c>
      <c r="AM225" s="116"/>
      <c r="AN225" s="116"/>
      <c r="AO225" s="116"/>
      <c r="AP225" s="116"/>
      <c r="AQ225" s="116"/>
      <c r="AR225" s="116"/>
      <c r="AS225" s="116"/>
      <c r="AT225" s="116"/>
      <c r="AU225" s="116"/>
      <c r="AV225" s="3"/>
      <c r="AW225" s="10"/>
      <c r="BI225" s="10"/>
    </row>
    <row r="226" spans="1:62" ht="15" customHeight="1" x14ac:dyDescent="0.2">
      <c r="A226" s="5">
        <f>Setup!K70</f>
        <v>42</v>
      </c>
      <c r="B226" s="6" t="str">
        <f>IF(C226="Bye","","("&amp;A226&amp;")")</f>
        <v>(42)</v>
      </c>
      <c r="C226" s="7" t="str">
        <f>IF(AND(Setup!$B$2&gt;64,Setup!$B$2&lt;=128),IF(VLOOKUP(A226,Setup!$A$15:$B$142,2,FALSE)&lt;&gt;"",VLOOKUP(A226,Setup!$A$15:$B$142,2,FALSE),"Bye"),"")</f>
        <v/>
      </c>
      <c r="D226" s="7"/>
      <c r="E226" s="7"/>
      <c r="F226" s="7"/>
      <c r="G226" s="7"/>
      <c r="H226" s="23"/>
      <c r="I226" s="23"/>
      <c r="J226" s="23"/>
      <c r="K226" s="23"/>
      <c r="L226" s="23"/>
      <c r="M226" s="12">
        <f>SUM(H225:L225)</f>
        <v>0</v>
      </c>
      <c r="N226" s="5" t="str">
        <f>B226</f>
        <v>(42)</v>
      </c>
      <c r="T226" s="5">
        <f>IF(OR(AND(T225=6,T224&lt;5),AND(T225=7,T224&lt;7),AND(T225&gt;7,T225-T224=2)),1,0)</f>
        <v>0</v>
      </c>
      <c r="U226" s="5">
        <f>IF(OR(AND(U225=6,U224&lt;5),AND(U225=7,U224&lt;7),AND(U225&gt;7,U225-U224=2)),1,0)</f>
        <v>0</v>
      </c>
      <c r="V226" s="5">
        <f>IF(OR(AND(V225=6,V224&lt;5),AND(V225=7,V224&lt;7),AND(V225&gt;7,V225-V224=2)),1,0)</f>
        <v>0</v>
      </c>
      <c r="W226" s="5">
        <f>IF(OR(AND(W225=6,W224&lt;5),AND(W225=7,W224&lt;7),AND(W225&gt;7,W225-W224=2)),1,0)</f>
        <v>0</v>
      </c>
      <c r="X226" s="5">
        <f>IF(OR(AND(X225=6,X224&lt;5),AND(X225=7,X224&lt;7),AND(X225&gt;7,X225-X224=2)),1,0)</f>
        <v>0</v>
      </c>
      <c r="AQ226" s="8"/>
      <c r="AR226" s="8"/>
      <c r="AS226" s="8"/>
      <c r="AT226" s="8"/>
      <c r="AU226" s="8"/>
      <c r="AV226" s="8"/>
      <c r="AW226" s="10"/>
      <c r="BI226" s="10"/>
    </row>
    <row r="227" spans="1:62" ht="15" customHeight="1" x14ac:dyDescent="0.2">
      <c r="A227" s="5">
        <f>Setup!L70</f>
        <v>87</v>
      </c>
      <c r="B227" s="6" t="str">
        <f>IF(C227="Bye","","("&amp;A227&amp;")")</f>
        <v>(87)</v>
      </c>
      <c r="C227" s="2" t="str">
        <f>IF(AND(Setup!$B$2&gt;64,Setup!$B$2&lt;=128),IF(VLOOKUP(A227,Setup!$A$15:$B$142,2,FALSE)&lt;&gt;"",VLOOKUP(A227,Setup!$A$15:$B$142,2,FALSE),"Bye"),"")</f>
        <v/>
      </c>
      <c r="H227" s="24"/>
      <c r="I227" s="24"/>
      <c r="J227" s="24"/>
      <c r="K227" s="24"/>
      <c r="L227" s="24"/>
      <c r="M227" s="13">
        <f>SUM(H228:L228)</f>
        <v>0</v>
      </c>
      <c r="N227" s="5" t="str">
        <f>B227</f>
        <v>(87)</v>
      </c>
      <c r="AN227" s="116"/>
      <c r="AO227" s="116"/>
      <c r="AP227" s="116"/>
      <c r="AQ227" s="116"/>
      <c r="AR227" s="116"/>
      <c r="AS227" s="116"/>
      <c r="AT227" s="116"/>
      <c r="AU227" s="3"/>
      <c r="AW227" s="10"/>
      <c r="AX227" s="5"/>
      <c r="AY227" s="5"/>
      <c r="AZ227" s="5"/>
      <c r="BA227" s="5"/>
      <c r="BB227" s="5"/>
      <c r="BC227" s="5"/>
      <c r="BD227" s="5">
        <f>IF(OR(AND(BD228=6,BD229&lt;5),AND(BD228=7,BD229&lt;7),AND(BD228&gt;7,BD228-BD229=2)),1,0)</f>
        <v>0</v>
      </c>
      <c r="BE227" s="5">
        <f>IF(OR(AND(BE228=6,BE229&lt;5),AND(BE228=7,BE229&lt;7),AND(BE228&gt;7,BE228-BE229=2)),1,0)</f>
        <v>0</v>
      </c>
      <c r="BF227" s="5">
        <f>IF(OR(AND(BF228=6,BF229&lt;5),AND(BF228=7,BF229&lt;7),AND(BF228&gt;7,BF228-BF229=2)),1,0)</f>
        <v>0</v>
      </c>
      <c r="BG227" s="5">
        <f>IF(OR(AND(BG228=6,BG229&lt;5),AND(BG228=7,BG229&lt;7),AND(BG228&gt;7,BG228-BG229=2)),1,0)</f>
        <v>0</v>
      </c>
      <c r="BH227" s="5">
        <f>IF(OR(AND(BH228=6,BH229&lt;5),AND(BH228=7,BH229&lt;7),AND(BH228&gt;7,BH228-BH229=2)),1,0)</f>
        <v>0</v>
      </c>
      <c r="BI227" s="35"/>
      <c r="BJ227" s="5"/>
    </row>
    <row r="228" spans="1:62" ht="15" customHeight="1" x14ac:dyDescent="0.2">
      <c r="A228" s="5"/>
      <c r="B228" s="4"/>
      <c r="H228" s="5">
        <f>IF(OR(AND(H227=6,H226&lt;5),AND(H227=7,H226&lt;7),AND(H227&gt;7,H227-H226=2)),1,0)</f>
        <v>0</v>
      </c>
      <c r="I228" s="5">
        <f>IF(OR(AND(I227=6,I226&lt;5),AND(I227=7,I226&lt;7),AND(I227&gt;7,I227-I226=2)),1,0)</f>
        <v>0</v>
      </c>
      <c r="J228" s="5">
        <f>IF(OR(AND(J227=6,J226&lt;5),AND(J227=7,J226&lt;7),AND(J227&gt;7,J227-J226=2)),1,0)</f>
        <v>0</v>
      </c>
      <c r="K228" s="5">
        <f>IF(OR(AND(K227=6,K226&lt;5),AND(K227=7,K226&lt;7),AND(K227&gt;7,K227-K226=2)),1,0)</f>
        <v>0</v>
      </c>
      <c r="L228" s="5">
        <f>IF(OR(AND(L227=6,L226&lt;5),AND(L227=7,L226&lt;7),AND(L227&gt;7,L227-L226=2)),1,0)</f>
        <v>0</v>
      </c>
      <c r="AW228" s="10"/>
      <c r="AX228" s="11" t="str">
        <f>IF(AY228&lt;&gt;"",VLOOKUP(AY228,AM212:AX213,12,FALSE),"")</f>
        <v/>
      </c>
      <c r="AY228" s="7" t="str">
        <f>IF(AW212=$G$5,AM212,IF(AW213=$G$5,AM213,""))</f>
        <v/>
      </c>
      <c r="AZ228" s="7"/>
      <c r="BA228" s="7"/>
      <c r="BB228" s="7"/>
      <c r="BC228" s="7"/>
      <c r="BD228" s="23"/>
      <c r="BE228" s="23"/>
      <c r="BF228" s="23"/>
      <c r="BG228" s="23"/>
      <c r="BH228" s="23"/>
      <c r="BI228" s="12">
        <f>SUM(BD227:BH227)</f>
        <v>0</v>
      </c>
      <c r="BJ228" s="5" t="str">
        <f>AX228</f>
        <v/>
      </c>
    </row>
    <row r="229" spans="1:62" ht="15" customHeight="1" x14ac:dyDescent="0.2">
      <c r="A229" s="5"/>
      <c r="B229" s="4"/>
      <c r="H229" s="5">
        <f>IF(OR(AND(H230=6,H231&lt;5),AND(H230=7,H231&lt;7),AND(H230&gt;7,H230-H231=2)),1,0)</f>
        <v>0</v>
      </c>
      <c r="I229" s="5">
        <f>IF(OR(AND(I230=6,I231&lt;5),AND(I230=7,I231&lt;7),AND(I230&gt;7,I230-I231=2)),1,0)</f>
        <v>0</v>
      </c>
      <c r="J229" s="5">
        <f>IF(OR(AND(J230=6,J231&lt;5),AND(J230=7,J231&lt;7),AND(J230&gt;7,J230-J231=2)),1,0)</f>
        <v>0</v>
      </c>
      <c r="K229" s="5">
        <f>IF(OR(AND(K230=6,K231&lt;5),AND(K230=7,K231&lt;7),AND(K230&gt;7,K230-K231=2)),1,0)</f>
        <v>0</v>
      </c>
      <c r="L229" s="5">
        <f>IF(OR(AND(L230=6,L231&lt;5),AND(L230=7,L231&lt;7),AND(L230&gt;7,L230-L231=2)),1,0)</f>
        <v>0</v>
      </c>
      <c r="AW229" s="10"/>
      <c r="AX229" s="4" t="str">
        <f>IF(AY229&lt;&gt;"",VLOOKUP(AY229,AM244:AX245,12,FALSE),"")</f>
        <v/>
      </c>
      <c r="AY229" s="2" t="str">
        <f>IF(AW244=$G$5,AM244,IF(AW245=$G$5,AM245,""))</f>
        <v/>
      </c>
      <c r="BD229" s="24"/>
      <c r="BE229" s="24"/>
      <c r="BF229" s="24"/>
      <c r="BG229" s="24"/>
      <c r="BH229" s="24"/>
      <c r="BI229" s="5">
        <f>SUM(BD230:BH230)</f>
        <v>0</v>
      </c>
      <c r="BJ229" s="5" t="str">
        <f>AX229</f>
        <v/>
      </c>
    </row>
    <row r="230" spans="1:62" ht="15" customHeight="1" x14ac:dyDescent="0.2">
      <c r="A230" s="5">
        <f>Setup!K71</f>
        <v>15</v>
      </c>
      <c r="B230" s="6" t="str">
        <f>IF(C230="Bye","","("&amp;A230&amp;")")</f>
        <v>(15)</v>
      </c>
      <c r="C230" s="7" t="str">
        <f>IF(AND(Setup!$B$2&gt;64,Setup!$B$2&lt;=128),IF(VLOOKUP(A230,Setup!$A$15:$B$142,2,FALSE)&lt;&gt;"",VLOOKUP(A230,Setup!$A$15:$B$142,2,FALSE),"Bye"),"")</f>
        <v/>
      </c>
      <c r="D230" s="7"/>
      <c r="E230" s="7"/>
      <c r="F230" s="7"/>
      <c r="G230" s="7"/>
      <c r="H230" s="23"/>
      <c r="I230" s="23"/>
      <c r="J230" s="23"/>
      <c r="K230" s="23"/>
      <c r="L230" s="23"/>
      <c r="M230" s="5">
        <f>SUM(H229:L229)</f>
        <v>0</v>
      </c>
      <c r="N230" s="5" t="str">
        <f>B230</f>
        <v>(15)</v>
      </c>
      <c r="AW230" s="10"/>
      <c r="BD230" s="5">
        <f>IF(OR(AND(BD229=6,BD228&lt;5),AND(BD229=7,BD228&lt;7),AND(BD229&gt;7,BD229-BD228=2)),1,0)</f>
        <v>0</v>
      </c>
      <c r="BE230" s="5">
        <f>IF(OR(AND(BE229=6,BE228&lt;5),AND(BE229=7,BE228&lt;7),AND(BE229&gt;7,BE229-BE228=2)),1,0)</f>
        <v>0</v>
      </c>
      <c r="BF230" s="5">
        <f>IF(OR(AND(BF229=6,BF228&lt;5),AND(BF229=7,BF228&lt;7),AND(BF229&gt;7,BF229-BF228=2)),1,0)</f>
        <v>0</v>
      </c>
      <c r="BG230" s="5">
        <f>IF(OR(AND(BG229=6,BG228&lt;5),AND(BG229=7,BG228&lt;7),AND(BG229&gt;7,BG229-BG228=2)),1,0)</f>
        <v>0</v>
      </c>
      <c r="BH230" s="5">
        <f>IF(OR(AND(BH229=6,BH228&lt;5),AND(BH229=7,BH228&lt;7),AND(BH229&gt;7,BH229-BH228=2)),1,0)</f>
        <v>0</v>
      </c>
    </row>
    <row r="231" spans="1:62" ht="15" customHeight="1" x14ac:dyDescent="0.2">
      <c r="A231" s="5">
        <f>Setup!L71</f>
        <v>114</v>
      </c>
      <c r="B231" s="6" t="str">
        <f>IF(C231="Bye","","("&amp;A231&amp;")")</f>
        <v>(114)</v>
      </c>
      <c r="C231" s="2" t="str">
        <f>IF(AND(Setup!$B$2&gt;64,Setup!$B$2&lt;=128),IF(VLOOKUP(A231,Setup!$A$15:$B$142,2,FALSE)&lt;&gt;"",VLOOKUP(A231,Setup!$A$15:$B$142,2,FALSE),"Bye"),"")</f>
        <v/>
      </c>
      <c r="H231" s="24"/>
      <c r="I231" s="24"/>
      <c r="J231" s="24"/>
      <c r="K231" s="24"/>
      <c r="L231" s="24"/>
      <c r="M231" s="9">
        <f>SUM(H232:L232)</f>
        <v>0</v>
      </c>
      <c r="N231" s="5" t="str">
        <f>B231</f>
        <v>(114)</v>
      </c>
      <c r="T231" s="5">
        <f>IF(OR(AND(T232=6,T233&lt;5),AND(T232=7,T233&lt;7),AND(T232&gt;7,T232-T233=2)),1,0)</f>
        <v>0</v>
      </c>
      <c r="U231" s="5">
        <f>IF(OR(AND(U232=6,U233&lt;5),AND(U232=7,U233&lt;7),AND(U232&gt;7,U232-U233=2)),1,0)</f>
        <v>0</v>
      </c>
      <c r="V231" s="5">
        <f>IF(OR(AND(V232=6,V233&lt;5),AND(V232=7,V233&lt;7),AND(V232&gt;7,V232-V233=2)),1,0)</f>
        <v>0</v>
      </c>
      <c r="W231" s="5">
        <f>IF(OR(AND(W232=6,W233&lt;5),AND(W232=7,W233&lt;7),AND(W232&gt;7,W232-W233=2)),1,0)</f>
        <v>0</v>
      </c>
      <c r="X231" s="5">
        <f>IF(OR(AND(X232=6,X233&lt;5),AND(X232=7,X233&lt;7),AND(X232&gt;7,X232-X233=2)),1,0)</f>
        <v>0</v>
      </c>
      <c r="Y231" s="5"/>
      <c r="Z231" s="5"/>
      <c r="AW231" s="10"/>
      <c r="BC231" s="8"/>
      <c r="BD231" s="8"/>
      <c r="BE231" s="8"/>
      <c r="BF231" s="8"/>
      <c r="BG231" s="8"/>
      <c r="BH231" s="8"/>
    </row>
    <row r="232" spans="1:62" ht="15" customHeight="1" x14ac:dyDescent="0.2">
      <c r="A232" s="5"/>
      <c r="B232" s="4"/>
      <c r="H232" s="5">
        <f>IF(OR(AND(H231=6,H230&lt;5),AND(H231=7,H230&lt;7),AND(H231&gt;7,H231-H230=2)),1,0)</f>
        <v>0</v>
      </c>
      <c r="I232" s="5">
        <f>IF(OR(AND(I231=6,I230&lt;5),AND(I231=7,I230&lt;7),AND(I231&gt;7,I231-I230=2)),1,0)</f>
        <v>0</v>
      </c>
      <c r="J232" s="5">
        <f>IF(OR(AND(J231=6,J230&lt;5),AND(J231=7,J230&lt;7),AND(J231&gt;7,J231-J230=2)),1,0)</f>
        <v>0</v>
      </c>
      <c r="K232" s="5">
        <f>IF(OR(AND(K231=6,K230&lt;5),AND(K231=7,K230&lt;7),AND(K231&gt;7,K231-K230=2)),1,0)</f>
        <v>0</v>
      </c>
      <c r="L232" s="5">
        <f>IF(OR(AND(L231=6,L230&lt;5),AND(L231=7,L230&lt;7),AND(L231&gt;7,L231-L230=2)),1,0)</f>
        <v>0</v>
      </c>
      <c r="M232" s="10"/>
      <c r="N232" s="11" t="str">
        <f>IF(O232&lt;&gt;"",VLOOKUP(O232,C230:N231,12,FALSE),"")</f>
        <v/>
      </c>
      <c r="O232" s="7" t="str">
        <f>IF(AND(C230="Bye",C231="Bye"),"Bye",IF(OR(M230=$G$5,C231="Bye"),C230,IF(OR(M231=$G$5,C230="Bye"),C231,"")))</f>
        <v/>
      </c>
      <c r="P232" s="7"/>
      <c r="Q232" s="7"/>
      <c r="R232" s="7"/>
      <c r="S232" s="7"/>
      <c r="T232" s="23"/>
      <c r="U232" s="23"/>
      <c r="V232" s="23"/>
      <c r="W232" s="23"/>
      <c r="X232" s="23"/>
      <c r="Y232" s="5">
        <f>SUM(T231:X231)</f>
        <v>0</v>
      </c>
      <c r="Z232" s="5" t="str">
        <f>N232</f>
        <v/>
      </c>
      <c r="AW232" s="10"/>
      <c r="BC232" s="8"/>
      <c r="BD232" s="8"/>
      <c r="BE232" s="8"/>
      <c r="BF232" s="8"/>
      <c r="BG232" s="8"/>
      <c r="BH232" s="8"/>
    </row>
    <row r="233" spans="1:62" ht="15" customHeight="1" x14ac:dyDescent="0.2">
      <c r="A233" s="5"/>
      <c r="B233" s="4"/>
      <c r="H233" s="5">
        <f>IF(OR(AND(H234=6,H235&lt;5),AND(H234=7,H235&lt;7),AND(H234&gt;7,H234-H235=2)),1,0)</f>
        <v>0</v>
      </c>
      <c r="I233" s="5">
        <f>IF(OR(AND(I234=6,I235&lt;5),AND(I234=7,I235&lt;7),AND(I234&gt;7,I234-I235=2)),1,0)</f>
        <v>0</v>
      </c>
      <c r="J233" s="5">
        <f>IF(OR(AND(J234=6,J235&lt;5),AND(J234=7,J235&lt;7),AND(J234&gt;7,J234-J235=2)),1,0)</f>
        <v>0</v>
      </c>
      <c r="K233" s="5">
        <f>IF(OR(AND(K234=6,K235&lt;5),AND(K234=7,K235&lt;7),AND(K234&gt;7,K234-K235=2)),1,0)</f>
        <v>0</v>
      </c>
      <c r="L233" s="5">
        <f>IF(OR(AND(L234=6,L235&lt;5),AND(L234=7,L235&lt;7),AND(L234&gt;7,L234-L235=2)),1,0)</f>
        <v>0</v>
      </c>
      <c r="M233" s="10"/>
      <c r="N233" s="4" t="str">
        <f>IF(O233&lt;&gt;"",VLOOKUP(O233,C234:N235,12,FALSE),"")</f>
        <v/>
      </c>
      <c r="O233" s="2" t="str">
        <f>IF(AND(C234="Bye",C235="Bye"),"Bye",IF(OR(M234=$G$5,C235="Bye"),C234,IF(OR(M235=$G$5,C234="Bye"),C235,"")))</f>
        <v/>
      </c>
      <c r="T233" s="24"/>
      <c r="U233" s="24"/>
      <c r="V233" s="24"/>
      <c r="W233" s="24"/>
      <c r="X233" s="24"/>
      <c r="Y233" s="9">
        <f>SUM(T234:X234)</f>
        <v>0</v>
      </c>
      <c r="Z233" s="5" t="str">
        <f>N233</f>
        <v/>
      </c>
      <c r="AW233" s="10"/>
    </row>
    <row r="234" spans="1:62" ht="15" customHeight="1" x14ac:dyDescent="0.2">
      <c r="A234" s="5">
        <f>Setup!K72</f>
        <v>50</v>
      </c>
      <c r="B234" s="6" t="str">
        <f>IF(C234="Bye","","("&amp;A234&amp;")")</f>
        <v>(50)</v>
      </c>
      <c r="C234" s="7" t="str">
        <f>IF(AND(Setup!$B$2&gt;64,Setup!$B$2&lt;=128),IF(VLOOKUP(A234,Setup!$A$15:$B$142,2,FALSE)&lt;&gt;"",VLOOKUP(A234,Setup!$A$15:$B$142,2,FALSE),"Bye"),"")</f>
        <v/>
      </c>
      <c r="D234" s="7"/>
      <c r="E234" s="7"/>
      <c r="F234" s="7"/>
      <c r="G234" s="7"/>
      <c r="H234" s="23"/>
      <c r="I234" s="23"/>
      <c r="J234" s="23"/>
      <c r="K234" s="23"/>
      <c r="L234" s="23"/>
      <c r="M234" s="12">
        <f>SUM(H233:L233)</f>
        <v>0</v>
      </c>
      <c r="N234" s="5" t="str">
        <f>B234</f>
        <v>(50)</v>
      </c>
      <c r="T234" s="5">
        <f>IF(OR(AND(T233=6,T232&lt;5),AND(T233=7,T232&lt;7),AND(T233&gt;7,T233-T232=2)),1,0)</f>
        <v>0</v>
      </c>
      <c r="U234" s="5">
        <f>IF(OR(AND(U233=6,U232&lt;5),AND(U233=7,U232&lt;7),AND(U233&gt;7,U233-U232=2)),1,0)</f>
        <v>0</v>
      </c>
      <c r="V234" s="5">
        <f>IF(OR(AND(V233=6,V232&lt;5),AND(V233=7,V232&lt;7),AND(V233&gt;7,V233-V232=2)),1,0)</f>
        <v>0</v>
      </c>
      <c r="W234" s="5">
        <f>IF(OR(AND(W233=6,W232&lt;5),AND(W233=7,W232&lt;7),AND(W233&gt;7,W233-W232=2)),1,0)</f>
        <v>0</v>
      </c>
      <c r="X234" s="5">
        <f>IF(OR(AND(X233=6,X232&lt;5),AND(X233=7,X232&lt;7),AND(X233&gt;7,X233-X232=2)),1,0)</f>
        <v>0</v>
      </c>
      <c r="Y234" s="35"/>
      <c r="AW234" s="10"/>
    </row>
    <row r="235" spans="1:62" ht="15" customHeight="1" x14ac:dyDescent="0.2">
      <c r="A235" s="5">
        <f>Setup!L72</f>
        <v>79</v>
      </c>
      <c r="B235" s="6" t="str">
        <f>IF(C235="Bye","","("&amp;A235&amp;")")</f>
        <v>(79)</v>
      </c>
      <c r="C235" s="2" t="str">
        <f>IF(AND(Setup!$B$2&gt;64,Setup!$B$2&lt;=128),IF(VLOOKUP(A235,Setup!$A$15:$B$142,2,FALSE)&lt;&gt;"",VLOOKUP(A235,Setup!$A$15:$B$142,2,FALSE),"Bye"),"")</f>
        <v/>
      </c>
      <c r="H235" s="24"/>
      <c r="I235" s="24"/>
      <c r="J235" s="24"/>
      <c r="K235" s="24"/>
      <c r="L235" s="24"/>
      <c r="M235" s="13">
        <f>SUM(H236:L236)</f>
        <v>0</v>
      </c>
      <c r="N235" s="5" t="str">
        <f>B235</f>
        <v>(79)</v>
      </c>
      <c r="Y235" s="10"/>
      <c r="AF235" s="5">
        <f>IF(OR(AND(AF236=6,AF237&lt;5),AND(AF236=7,AF237&lt;7),AND(AF236&gt;7,AF236-AF237=2)),1,0)</f>
        <v>0</v>
      </c>
      <c r="AG235" s="5">
        <f>IF(OR(AND(AG236=6,AG237&lt;5),AND(AG236=7,AG237&lt;7),AND(AG236&gt;7,AG236-AG237=2)),1,0)</f>
        <v>0</v>
      </c>
      <c r="AH235" s="5">
        <f>IF(OR(AND(AH236=6,AH237&lt;5),AND(AH236=7,AH237&lt;7),AND(AH236&gt;7,AH236-AH237=2)),1,0)</f>
        <v>0</v>
      </c>
      <c r="AI235" s="5">
        <f>IF(OR(AND(AI236=6,AI237&lt;5),AND(AI236=7,AI237&lt;7),AND(AI236&gt;7,AI236-AI237=2)),1,0)</f>
        <v>0</v>
      </c>
      <c r="AJ235" s="5">
        <f>IF(OR(AND(AJ236=6,AJ237&lt;5),AND(AJ236=7,AJ237&lt;7),AND(AJ236&gt;7,AJ236-AJ237=2)),1,0)</f>
        <v>0</v>
      </c>
      <c r="AK235" s="5"/>
      <c r="AW235" s="10"/>
    </row>
    <row r="236" spans="1:62" ht="15" customHeight="1" x14ac:dyDescent="0.2">
      <c r="A236" s="5"/>
      <c r="B236" s="4"/>
      <c r="H236" s="5">
        <f>IF(OR(AND(H235=6,H234&lt;5),AND(H235=7,H234&lt;7),AND(H235&gt;7,H235-H234=2)),1,0)</f>
        <v>0</v>
      </c>
      <c r="I236" s="5">
        <f>IF(OR(AND(I235=6,I234&lt;5),AND(I235=7,I234&lt;7),AND(I235&gt;7,I235-I234=2)),1,0)</f>
        <v>0</v>
      </c>
      <c r="J236" s="5">
        <f>IF(OR(AND(J235=6,J234&lt;5),AND(J235=7,J234&lt;7),AND(J235&gt;7,J235-J234=2)),1,0)</f>
        <v>0</v>
      </c>
      <c r="K236" s="5">
        <f>IF(OR(AND(K235=6,K234&lt;5),AND(K235=7,K234&lt;7),AND(K235&gt;7,K235-K234=2)),1,0)</f>
        <v>0</v>
      </c>
      <c r="L236" s="5">
        <f>IF(OR(AND(L235=6,L234&lt;5),AND(L235=7,L234&lt;7),AND(L235&gt;7,L235-L234=2)),1,0)</f>
        <v>0</v>
      </c>
      <c r="M236" s="5"/>
      <c r="N236" s="5"/>
      <c r="Y236" s="10"/>
      <c r="Z236" s="11" t="str">
        <f>IF(AA236&lt;&gt;"",VLOOKUP(AA236,O232:Z233,12,FALSE),"")</f>
        <v/>
      </c>
      <c r="AA236" s="7" t="str">
        <f>IF(AND(O232="Bye",O233="Bye"),"Bye",IF(OR(Y232=$G$5,O233="Bye"),O232,IF(OR(Y233=$G$5,O232="Bye"),O233,"")))</f>
        <v/>
      </c>
      <c r="AB236" s="7"/>
      <c r="AC236" s="7"/>
      <c r="AD236" s="7"/>
      <c r="AE236" s="7"/>
      <c r="AF236" s="23"/>
      <c r="AG236" s="23"/>
      <c r="AH236" s="23"/>
      <c r="AI236" s="23"/>
      <c r="AJ236" s="23"/>
      <c r="AK236" s="5">
        <f>SUM(AF235:AJ235)</f>
        <v>0</v>
      </c>
      <c r="AL236" s="5" t="str">
        <f>Z236</f>
        <v/>
      </c>
      <c r="AW236" s="10"/>
    </row>
    <row r="237" spans="1:62" ht="15" customHeight="1" x14ac:dyDescent="0.2">
      <c r="A237" s="5"/>
      <c r="B237" s="4"/>
      <c r="H237" s="5">
        <f>IF(OR(AND(H238=6,H239&lt;5),AND(H238=7,H239&lt;7),AND(H238&gt;7,H238-H239=2)),1,0)</f>
        <v>0</v>
      </c>
      <c r="I237" s="5">
        <f>IF(OR(AND(I238=6,I239&lt;5),AND(I238=7,I239&lt;7),AND(I238&gt;7,I238-I239=2)),1,0)</f>
        <v>0</v>
      </c>
      <c r="J237" s="5">
        <f>IF(OR(AND(J238=6,J239&lt;5),AND(J238=7,J239&lt;7),AND(J238&gt;7,J238-J239=2)),1,0)</f>
        <v>0</v>
      </c>
      <c r="K237" s="5">
        <f>IF(OR(AND(K238=6,K239&lt;5),AND(K238=7,K239&lt;7),AND(K238&gt;7,K238-K239=2)),1,0)</f>
        <v>0</v>
      </c>
      <c r="L237" s="5">
        <f>IF(OR(AND(L238=6,L239&lt;5),AND(L238=7,L239&lt;7),AND(L238&gt;7,L238-L239=2)),1,0)</f>
        <v>0</v>
      </c>
      <c r="Y237" s="10"/>
      <c r="Z237" s="4" t="str">
        <f>IF(AA237&lt;&gt;"",VLOOKUP(AA237,O240:Z241,12,FALSE),"")</f>
        <v/>
      </c>
      <c r="AA237" s="2" t="str">
        <f>IF(AND(O240="Bye",O241="Bye"),"Bye",IF(OR(O241="Bye",Y240=$G$5),O240,IF(OR(Y241=$G$5,O240="Bye"),O241,"")))</f>
        <v/>
      </c>
      <c r="AF237" s="24"/>
      <c r="AG237" s="24"/>
      <c r="AH237" s="24"/>
      <c r="AI237" s="24"/>
      <c r="AJ237" s="24"/>
      <c r="AK237" s="9">
        <f>SUM(AF238:AJ238)</f>
        <v>0</v>
      </c>
      <c r="AL237" s="5" t="str">
        <f>Z237</f>
        <v/>
      </c>
      <c r="AW237" s="10"/>
    </row>
    <row r="238" spans="1:62" ht="15" customHeight="1" x14ac:dyDescent="0.2">
      <c r="A238" s="5">
        <f>Setup!K73</f>
        <v>18</v>
      </c>
      <c r="B238" s="6" t="str">
        <f>IF(C238="Bye","","("&amp;A238&amp;")")</f>
        <v>(18)</v>
      </c>
      <c r="C238" s="7" t="str">
        <f>IF(AND(Setup!$B$2&gt;64,Setup!$B$2&lt;=128),IF(VLOOKUP(A238,Setup!$A$15:$B$142,2,FALSE)&lt;&gt;"",VLOOKUP(A238,Setup!$A$15:$B$142,2,FALSE),"Bye"),"")</f>
        <v/>
      </c>
      <c r="D238" s="7"/>
      <c r="E238" s="7"/>
      <c r="F238" s="7"/>
      <c r="G238" s="7"/>
      <c r="H238" s="23"/>
      <c r="I238" s="23"/>
      <c r="J238" s="23"/>
      <c r="K238" s="23"/>
      <c r="L238" s="23"/>
      <c r="M238" s="5">
        <f>SUM(H237:L237)</f>
        <v>0</v>
      </c>
      <c r="N238" s="5" t="str">
        <f>B238</f>
        <v>(18)</v>
      </c>
      <c r="Y238" s="10"/>
      <c r="AF238" s="5">
        <f>IF(OR(AND(AF237=6,AF236&lt;5),AND(AF237=7,AF236&lt;7),AND(AF237&gt;7,AF237-AF236=2)),1,0)</f>
        <v>0</v>
      </c>
      <c r="AG238" s="5">
        <f>IF(OR(AND(AG237=6,AG236&lt;5),AND(AG237=7,AG236&lt;7),AND(AG237&gt;7,AG237-AG236=2)),1,0)</f>
        <v>0</v>
      </c>
      <c r="AH238" s="5">
        <f>IF(OR(AND(AH237=6,AH236&lt;5),AND(AH237=7,AH236&lt;7),AND(AH237&gt;7,AH237-AH236=2)),1,0)</f>
        <v>0</v>
      </c>
      <c r="AI238" s="5">
        <f>IF(OR(AND(AI237=6,AI236&lt;5),AND(AI237=7,AI236&lt;7),AND(AI237&gt;7,AI237-AI236=2)),1,0)</f>
        <v>0</v>
      </c>
      <c r="AJ238" s="5">
        <f>IF(OR(AND(AJ237=6,AJ236&lt;5),AND(AJ237=7,AJ236&lt;7),AND(AJ237&gt;7,AJ237-AJ236=2)),1,0)</f>
        <v>0</v>
      </c>
      <c r="AK238" s="35"/>
      <c r="AL238" s="5"/>
      <c r="AM238" s="5"/>
      <c r="AN238" s="5"/>
      <c r="AO238" s="5"/>
      <c r="AP238" s="5"/>
      <c r="AQ238" s="5"/>
      <c r="AW238" s="10"/>
    </row>
    <row r="239" spans="1:62" ht="15" customHeight="1" x14ac:dyDescent="0.2">
      <c r="A239" s="5">
        <f>Setup!L73</f>
        <v>111</v>
      </c>
      <c r="B239" s="6" t="str">
        <f>IF(C239="Bye","","("&amp;A239&amp;")")</f>
        <v>(111)</v>
      </c>
      <c r="C239" s="2" t="str">
        <f>IF(AND(Setup!$B$2&gt;64,Setup!$B$2&lt;=128),IF(VLOOKUP(A239,Setup!$A$15:$B$142,2,FALSE)&lt;&gt;"",VLOOKUP(A239,Setup!$A$15:$B$142,2,FALSE),"Bye"),"")</f>
        <v/>
      </c>
      <c r="H239" s="24"/>
      <c r="I239" s="24"/>
      <c r="J239" s="24"/>
      <c r="K239" s="24"/>
      <c r="L239" s="24"/>
      <c r="M239" s="9">
        <f>SUM(H240:L240)</f>
        <v>0</v>
      </c>
      <c r="N239" s="5" t="str">
        <f>B239</f>
        <v>(111)</v>
      </c>
      <c r="T239" s="5">
        <f>IF(OR(AND(T240=6,T241&lt;5),AND(T240=7,T241&lt;7),AND(T240&gt;7,T240-T241=2)),1,0)</f>
        <v>0</v>
      </c>
      <c r="U239" s="5">
        <f>IF(OR(AND(U240=6,U241&lt;5),AND(U240=7,U241&lt;7),AND(U240&gt;7,U240-U241=2)),1,0)</f>
        <v>0</v>
      </c>
      <c r="V239" s="5">
        <f>IF(OR(AND(V240=6,V241&lt;5),AND(V240=7,V241&lt;7),AND(V240&gt;7,V240-V241=2)),1,0)</f>
        <v>0</v>
      </c>
      <c r="W239" s="5">
        <f>IF(OR(AND(W240=6,W241&lt;5),AND(W240=7,W241&lt;7),AND(W240&gt;7,W240-W241=2)),1,0)</f>
        <v>0</v>
      </c>
      <c r="X239" s="5">
        <f>IF(OR(AND(X240=6,X241&lt;5),AND(X240=7,X241&lt;7),AND(X240&gt;7,X240-X241=2)),1,0)</f>
        <v>0</v>
      </c>
      <c r="Y239" s="10"/>
      <c r="AK239" s="10"/>
      <c r="AW239" s="10"/>
    </row>
    <row r="240" spans="1:62" ht="15" customHeight="1" x14ac:dyDescent="0.2">
      <c r="A240" s="5"/>
      <c r="B240" s="4"/>
      <c r="H240" s="5">
        <f>IF(OR(AND(H239=6,H238&lt;5),AND(H239=7,H238&lt;7),AND(H239&gt;7,H239-H238=2)),1,0)</f>
        <v>0</v>
      </c>
      <c r="I240" s="5">
        <f>IF(OR(AND(I239=6,I238&lt;5),AND(I239=7,I238&lt;7),AND(I239&gt;7,I239-I238=2)),1,0)</f>
        <v>0</v>
      </c>
      <c r="J240" s="5">
        <f>IF(OR(AND(J239=6,J238&lt;5),AND(J239=7,J238&lt;7),AND(J239&gt;7,J239-J238=2)),1,0)</f>
        <v>0</v>
      </c>
      <c r="K240" s="5">
        <f>IF(OR(AND(K239=6,K238&lt;5),AND(K239=7,K238&lt;7),AND(K239&gt;7,K239-K238=2)),1,0)</f>
        <v>0</v>
      </c>
      <c r="L240" s="5">
        <f>IF(OR(AND(L239=6,L238&lt;5),AND(L239=7,L238&lt;7),AND(L239&gt;7,L239-L238=2)),1,0)</f>
        <v>0</v>
      </c>
      <c r="M240" s="10"/>
      <c r="N240" s="11" t="str">
        <f>IF(O240&lt;&gt;"",VLOOKUP(O240,C238:N239,12,FALSE),"")</f>
        <v/>
      </c>
      <c r="O240" s="7" t="str">
        <f>IF(AND(C238="Bye",C239="Bye"),"Bye",IF(OR(M238=$G$5,C239="Bye"),C238,IF(OR(M239=$G$5,C238="Bye"),C239,"")))</f>
        <v/>
      </c>
      <c r="P240" s="7"/>
      <c r="Q240" s="7"/>
      <c r="R240" s="7"/>
      <c r="S240" s="7"/>
      <c r="T240" s="23"/>
      <c r="U240" s="23"/>
      <c r="V240" s="23"/>
      <c r="W240" s="23"/>
      <c r="X240" s="23"/>
      <c r="Y240" s="12">
        <f>SUM(T239:X239)</f>
        <v>0</v>
      </c>
      <c r="Z240" s="5" t="str">
        <f>N240</f>
        <v/>
      </c>
      <c r="AK240" s="10"/>
      <c r="AW240" s="10"/>
    </row>
    <row r="241" spans="1:50" ht="15" customHeight="1" x14ac:dyDescent="0.2">
      <c r="A241" s="5"/>
      <c r="B241" s="4"/>
      <c r="H241" s="5">
        <f>IF(OR(AND(H242=6,H243&lt;5),AND(H242=7,H243&lt;7),AND(H242&gt;7,H242-H243=2)),1,0)</f>
        <v>0</v>
      </c>
      <c r="I241" s="5">
        <f>IF(OR(AND(I242=6,I243&lt;5),AND(I242=7,I243&lt;7),AND(I242&gt;7,I242-I243=2)),1,0)</f>
        <v>0</v>
      </c>
      <c r="J241" s="5">
        <f>IF(OR(AND(J242=6,J243&lt;5),AND(J242=7,J243&lt;7),AND(J242&gt;7,J242-J243=2)),1,0)</f>
        <v>0</v>
      </c>
      <c r="K241" s="5">
        <f>IF(OR(AND(K242=6,K243&lt;5),AND(K242=7,K243&lt;7),AND(K242&gt;7,K242-K243=2)),1,0)</f>
        <v>0</v>
      </c>
      <c r="L241" s="5">
        <f>IF(OR(AND(L242=6,L243&lt;5),AND(L242=7,L243&lt;7),AND(L242&gt;7,L242-L243=2)),1,0)</f>
        <v>0</v>
      </c>
      <c r="M241" s="10"/>
      <c r="N241" s="4" t="str">
        <f>IF(O241&lt;&gt;"",VLOOKUP(O241,C242:N243,12,FALSE),"")</f>
        <v/>
      </c>
      <c r="O241" s="2" t="str">
        <f>IF(AND(C242="Bye",C243="Bye"),"Bye",IF(OR(M242=$G$5,C243="Bye"),C242,IF(OR(M243=$G$5,C242="Bye"),C243,"")))</f>
        <v/>
      </c>
      <c r="T241" s="24"/>
      <c r="U241" s="24"/>
      <c r="V241" s="24"/>
      <c r="W241" s="24"/>
      <c r="X241" s="24"/>
      <c r="Y241" s="13">
        <f>SUM(T242:X242)</f>
        <v>0</v>
      </c>
      <c r="Z241" s="5" t="str">
        <f>N241</f>
        <v/>
      </c>
      <c r="AK241" s="10"/>
      <c r="AW241" s="10"/>
    </row>
    <row r="242" spans="1:50" ht="15" customHeight="1" x14ac:dyDescent="0.2">
      <c r="A242" s="5">
        <f>Setup!K74</f>
        <v>47</v>
      </c>
      <c r="B242" s="6" t="str">
        <f>IF(C242="Bye","","("&amp;A242&amp;")")</f>
        <v>(47)</v>
      </c>
      <c r="C242" s="7" t="str">
        <f>IF(AND(Setup!$B$2&gt;64,Setup!$B$2&lt;=128),IF(VLOOKUP(A242,Setup!$A$15:$B$142,2,FALSE)&lt;&gt;"",VLOOKUP(A242,Setup!$A$15:$B$142,2,FALSE),"Bye"),"")</f>
        <v/>
      </c>
      <c r="D242" s="7"/>
      <c r="E242" s="7"/>
      <c r="F242" s="7"/>
      <c r="G242" s="7"/>
      <c r="H242" s="23"/>
      <c r="I242" s="23"/>
      <c r="J242" s="23"/>
      <c r="K242" s="23"/>
      <c r="L242" s="23"/>
      <c r="M242" s="12">
        <f>SUM(H241:L241)</f>
        <v>0</v>
      </c>
      <c r="N242" s="5" t="str">
        <f>B242</f>
        <v>(47)</v>
      </c>
      <c r="T242" s="5">
        <f>IF(OR(AND(T241=6,T240&lt;5),AND(T241=7,T240&lt;7),AND(T241&gt;7,T241-T240=2)),1,0)</f>
        <v>0</v>
      </c>
      <c r="U242" s="5">
        <f>IF(OR(AND(U241=6,U240&lt;5),AND(U241=7,U240&lt;7),AND(U241&gt;7,U241-U240=2)),1,0)</f>
        <v>0</v>
      </c>
      <c r="V242" s="5">
        <f>IF(OR(AND(V241=6,V240&lt;5),AND(V241=7,V240&lt;7),AND(V241&gt;7,V241-V240=2)),1,0)</f>
        <v>0</v>
      </c>
      <c r="W242" s="5">
        <f>IF(OR(AND(W241=6,W240&lt;5),AND(W241=7,W240&lt;7),AND(W241&gt;7,W241-W240=2)),1,0)</f>
        <v>0</v>
      </c>
      <c r="X242" s="5">
        <f>IF(OR(AND(X241=6,X240&lt;5),AND(X241=7,X240&lt;7),AND(X241&gt;7,X241-X240=2)),1,0)</f>
        <v>0</v>
      </c>
      <c r="AK242" s="10"/>
      <c r="AW242" s="10"/>
    </row>
    <row r="243" spans="1:50" ht="15" customHeight="1" x14ac:dyDescent="0.2">
      <c r="A243" s="5">
        <f>Setup!L74</f>
        <v>82</v>
      </c>
      <c r="B243" s="6" t="str">
        <f>IF(C243="Bye","","("&amp;A243&amp;")")</f>
        <v>(82)</v>
      </c>
      <c r="C243" s="2" t="str">
        <f>IF(AND(Setup!$B$2&gt;64,Setup!$B$2&lt;=128),IF(VLOOKUP(A243,Setup!$A$15:$B$142,2,FALSE)&lt;&gt;"",VLOOKUP(A243,Setup!$A$15:$B$142,2,FALSE),"Bye"),"")</f>
        <v/>
      </c>
      <c r="H243" s="24"/>
      <c r="I243" s="24"/>
      <c r="J243" s="24"/>
      <c r="K243" s="24"/>
      <c r="L243" s="24"/>
      <c r="M243" s="13">
        <f>SUM(H244:L244)</f>
        <v>0</v>
      </c>
      <c r="N243" s="5" t="str">
        <f>B243</f>
        <v>(82)</v>
      </c>
      <c r="AK243" s="10"/>
      <c r="AR243" s="5">
        <f>IF(OR(AND(AR244=6,AR245&lt;5),AND(AR244=7,AR245&lt;7),AND(AR244&gt;7,AR244-AR245=2)),1,0)</f>
        <v>0</v>
      </c>
      <c r="AS243" s="5">
        <f>IF(OR(AND(AS244=6,AS245&lt;5),AND(AS244=7,AS245&lt;7),AND(AS244&gt;7,AS244-AS245=2)),1,0)</f>
        <v>0</v>
      </c>
      <c r="AT243" s="5">
        <f>IF(OR(AND(AT244=6,AT245&lt;5),AND(AT244=7,AT245&lt;7),AND(AT244&gt;7,AT244-AT245=2)),1,0)</f>
        <v>0</v>
      </c>
      <c r="AU243" s="5">
        <f>IF(OR(AND(AU244=6,AU245&lt;5),AND(AU244=7,AU245&lt;7),AND(AU244&gt;7,AU244-AU245=2)),1,0)</f>
        <v>0</v>
      </c>
      <c r="AV243" s="5">
        <f>IF(OR(AND(AV244=6,AV245&lt;5),AND(AV244=7,AV245&lt;7),AND(AV244&gt;7,AV244-AV245=2)),1,0)</f>
        <v>0</v>
      </c>
      <c r="AW243" s="10"/>
    </row>
    <row r="244" spans="1:50" ht="15" customHeight="1" x14ac:dyDescent="0.2">
      <c r="A244" s="5"/>
      <c r="B244" s="4"/>
      <c r="H244" s="5">
        <f>IF(OR(AND(H243=6,H242&lt;5),AND(H243=7,H242&lt;7),AND(H243&gt;7,H243-H242=2)),1,0)</f>
        <v>0</v>
      </c>
      <c r="I244" s="5">
        <f>IF(OR(AND(I243=6,I242&lt;5),AND(I243=7,I242&lt;7),AND(I243&gt;7,I243-I242=2)),1,0)</f>
        <v>0</v>
      </c>
      <c r="J244" s="5">
        <f>IF(OR(AND(J243=6,J242&lt;5),AND(J243=7,J242&lt;7),AND(J243&gt;7,J243-J242=2)),1,0)</f>
        <v>0</v>
      </c>
      <c r="K244" s="5">
        <f>IF(OR(AND(K243=6,K242&lt;5),AND(K243=7,K242&lt;7),AND(K243&gt;7,K243-K242=2)),1,0)</f>
        <v>0</v>
      </c>
      <c r="L244" s="5">
        <f>IF(OR(AND(L243=6,L242&lt;5),AND(L243=7,L242&lt;7),AND(L243&gt;7,L243-L242=2)),1,0)</f>
        <v>0</v>
      </c>
      <c r="AK244" s="10"/>
      <c r="AL244" s="11" t="str">
        <f>IF(AM244&lt;&gt;"",VLOOKUP(AM244,AA236:AL237,12,FALSE),"")</f>
        <v/>
      </c>
      <c r="AM244" s="7" t="str">
        <f>IF(AK236=$G$5,AA236,IF(AK237=$G$5,AA237,""))</f>
        <v/>
      </c>
      <c r="AN244" s="7"/>
      <c r="AO244" s="7"/>
      <c r="AP244" s="7"/>
      <c r="AQ244" s="7"/>
      <c r="AR244" s="23"/>
      <c r="AS244" s="23"/>
      <c r="AT244" s="23"/>
      <c r="AU244" s="23"/>
      <c r="AV244" s="23"/>
      <c r="AW244" s="34">
        <f>SUM(AR243:AV243)</f>
        <v>0</v>
      </c>
      <c r="AX244" s="5" t="str">
        <f>AL244</f>
        <v/>
      </c>
    </row>
    <row r="245" spans="1:50" ht="15" customHeight="1" x14ac:dyDescent="0.2">
      <c r="A245" s="5"/>
      <c r="B245" s="4"/>
      <c r="H245" s="5">
        <f>IF(OR(AND(H246=6,H247&lt;5),AND(H246=7,H247&lt;7),AND(H246&gt;7,H246-H247=2)),1,0)</f>
        <v>0</v>
      </c>
      <c r="I245" s="5">
        <f>IF(OR(AND(I246=6,I247&lt;5),AND(I246=7,I247&lt;7),AND(I246&gt;7,I246-I247=2)),1,0)</f>
        <v>0</v>
      </c>
      <c r="J245" s="5">
        <f>IF(OR(AND(J246=6,J247&lt;5),AND(J246=7,J247&lt;7),AND(J246&gt;7,J246-J247=2)),1,0)</f>
        <v>0</v>
      </c>
      <c r="K245" s="5">
        <f>IF(OR(AND(K246=6,K247&lt;5),AND(K246=7,K247&lt;7),AND(K246&gt;7,K246-K247=2)),1,0)</f>
        <v>0</v>
      </c>
      <c r="L245" s="5">
        <f>IF(OR(AND(L246=6,L247&lt;5),AND(L246=7,L247&lt;7),AND(L246&gt;7,L246-L247=2)),1,0)</f>
        <v>0</v>
      </c>
      <c r="M245" s="5"/>
      <c r="AK245" s="10"/>
      <c r="AL245" s="4" t="str">
        <f>IF(AM245&lt;&gt;"",VLOOKUP(AM245,AA252:AL253,12,FALSE),"")</f>
        <v/>
      </c>
      <c r="AM245" s="2" t="str">
        <f>IF(AK252=$G$5,AA252,IF(AK253=$G$5,AA253,""))</f>
        <v/>
      </c>
      <c r="AR245" s="24"/>
      <c r="AS245" s="24"/>
      <c r="AT245" s="24"/>
      <c r="AU245" s="24"/>
      <c r="AV245" s="24"/>
      <c r="AW245" s="5">
        <f>SUM(AR246:AV246)</f>
        <v>0</v>
      </c>
      <c r="AX245" s="5" t="str">
        <f>AL245</f>
        <v/>
      </c>
    </row>
    <row r="246" spans="1:50" ht="15" customHeight="1" x14ac:dyDescent="0.2">
      <c r="A246" s="5">
        <f>Setup!K75</f>
        <v>31</v>
      </c>
      <c r="B246" s="6" t="str">
        <f>IF(C246="Bye","","("&amp;A246&amp;")")</f>
        <v>(31)</v>
      </c>
      <c r="C246" s="7" t="str">
        <f>IF(AND(Setup!$B$2&gt;64,Setup!$B$2&lt;=128),IF(VLOOKUP(A246,Setup!$A$15:$B$142,2,FALSE)&lt;&gt;"",VLOOKUP(A246,Setup!$A$15:$B$142,2,FALSE),"Bye"),"")</f>
        <v/>
      </c>
      <c r="D246" s="7"/>
      <c r="E246" s="7"/>
      <c r="F246" s="7"/>
      <c r="G246" s="7"/>
      <c r="H246" s="23"/>
      <c r="I246" s="23"/>
      <c r="J246" s="23"/>
      <c r="K246" s="23"/>
      <c r="L246" s="23"/>
      <c r="M246" s="5">
        <f>SUM(H245:L245)</f>
        <v>0</v>
      </c>
      <c r="N246" s="5" t="str">
        <f>B246</f>
        <v>(31)</v>
      </c>
      <c r="AK246" s="10"/>
      <c r="AR246" s="5">
        <f>IF(OR(AND(AR245=6,AR244&lt;5),AND(AR245=7,AR244&lt;7),AND(AR245&gt;7,AR245-AR244=2)),1,0)</f>
        <v>0</v>
      </c>
      <c r="AS246" s="5">
        <f>IF(OR(AND(AS245=6,AS244&lt;5),AND(AS245=7,AS244&lt;7),AND(AS245&gt;7,AS245-AS244=2)),1,0)</f>
        <v>0</v>
      </c>
      <c r="AT246" s="5">
        <f>IF(OR(AND(AT245=6,AT244&lt;5),AND(AT245=7,AT244&lt;7),AND(AT245&gt;7,AT245-AT244=2)),1,0)</f>
        <v>0</v>
      </c>
      <c r="AU246" s="5">
        <f>IF(OR(AND(AU245=6,AU244&lt;5),AND(AU245=7,AU244&lt;7),AND(AU245&gt;7,AU245-AU244=2)),1,0)</f>
        <v>0</v>
      </c>
      <c r="AV246" s="5">
        <f>IF(OR(AND(AV245=6,AV244&lt;5),AND(AV245=7,AV244&lt;7),AND(AV245&gt;7,AV245-AV244=2)),1,0)</f>
        <v>0</v>
      </c>
    </row>
    <row r="247" spans="1:50" ht="15" customHeight="1" x14ac:dyDescent="0.2">
      <c r="A247" s="5">
        <f>Setup!L75</f>
        <v>98</v>
      </c>
      <c r="B247" s="6" t="str">
        <f>IF(C247="Bye","","("&amp;A247&amp;")")</f>
        <v>(98)</v>
      </c>
      <c r="C247" s="2" t="str">
        <f>IF(AND(Setup!$B$2&gt;64,Setup!$B$2&lt;=128),IF(VLOOKUP(A247,Setup!$A$15:$B$142,2,FALSE)&lt;&gt;"",VLOOKUP(A247,Setup!$A$15:$B$142,2,FALSE),"Bye"),"")</f>
        <v/>
      </c>
      <c r="H247" s="24"/>
      <c r="I247" s="24"/>
      <c r="J247" s="24"/>
      <c r="K247" s="24"/>
      <c r="L247" s="24"/>
      <c r="M247" s="9">
        <f>SUM(H248:L248)</f>
        <v>0</v>
      </c>
      <c r="N247" s="5" t="str">
        <f>B247</f>
        <v>(98)</v>
      </c>
      <c r="T247" s="5">
        <f>IF(OR(AND(T248=6,T249&lt;5),AND(T248=7,T249&lt;7),AND(T248&gt;7,T248-T249=2)),1,0)</f>
        <v>0</v>
      </c>
      <c r="U247" s="5">
        <f>IF(OR(AND(U248=6,U249&lt;5),AND(U248=7,U249&lt;7),AND(U248&gt;7,U248-U249=2)),1,0)</f>
        <v>0</v>
      </c>
      <c r="V247" s="5">
        <f>IF(OR(AND(V248=6,V249&lt;5),AND(V248=7,V249&lt;7),AND(V248&gt;7,V248-V249=2)),1,0)</f>
        <v>0</v>
      </c>
      <c r="W247" s="5">
        <f>IF(OR(AND(W248=6,W249&lt;5),AND(W248=7,W249&lt;7),AND(W248&gt;7,W248-W249=2)),1,0)</f>
        <v>0</v>
      </c>
      <c r="X247" s="5">
        <f>IF(OR(AND(X248=6,X249&lt;5),AND(X248=7,X249&lt;7),AND(X248&gt;7,X248-X249=2)),1,0)</f>
        <v>0</v>
      </c>
      <c r="Y247" s="5"/>
      <c r="Z247" s="5"/>
      <c r="AK247" s="10"/>
    </row>
    <row r="248" spans="1:50" ht="15" customHeight="1" x14ac:dyDescent="0.2">
      <c r="A248" s="5"/>
      <c r="B248" s="4"/>
      <c r="H248" s="5">
        <f>IF(OR(AND(H247=6,H246&lt;5),AND(H247=7,H246&lt;7),AND(H247&gt;7,H247-H246=2)),1,0)</f>
        <v>0</v>
      </c>
      <c r="I248" s="5">
        <f>IF(OR(AND(I247=6,I246&lt;5),AND(I247=7,I246&lt;7),AND(I247&gt;7,I247-I246=2)),1,0)</f>
        <v>0</v>
      </c>
      <c r="J248" s="5">
        <f>IF(OR(AND(J247=6,J246&lt;5),AND(J247=7,J246&lt;7),AND(J247&gt;7,J247-J246=2)),1,0)</f>
        <v>0</v>
      </c>
      <c r="K248" s="5">
        <f>IF(OR(AND(K247=6,K246&lt;5),AND(K247=7,K246&lt;7),AND(K247&gt;7,K247-K246=2)),1,0)</f>
        <v>0</v>
      </c>
      <c r="L248" s="5">
        <f>IF(OR(AND(L247=6,L246&lt;5),AND(L247=7,L246&lt;7),AND(L247&gt;7,L247-L246=2)),1,0)</f>
        <v>0</v>
      </c>
      <c r="M248" s="10"/>
      <c r="N248" s="11" t="str">
        <f>IF(O248&lt;&gt;"",VLOOKUP(O248,C246:N247,12,FALSE),"")</f>
        <v/>
      </c>
      <c r="O248" s="7" t="str">
        <f>IF(AND(C246="Bye",C247="Bye"),"Bye",IF(OR(M246=$G$5,C247="Bye"),C246,IF(OR(M247=$G$5,C246="Bye"),C247,"")))</f>
        <v/>
      </c>
      <c r="P248" s="7"/>
      <c r="Q248" s="7"/>
      <c r="R248" s="7"/>
      <c r="S248" s="7"/>
      <c r="T248" s="23"/>
      <c r="U248" s="23"/>
      <c r="V248" s="23"/>
      <c r="W248" s="23"/>
      <c r="X248" s="23"/>
      <c r="Y248" s="5">
        <f>SUM(T247:X247)</f>
        <v>0</v>
      </c>
      <c r="Z248" s="5" t="str">
        <f>N248</f>
        <v/>
      </c>
      <c r="AK248" s="10"/>
    </row>
    <row r="249" spans="1:50" ht="15" customHeight="1" x14ac:dyDescent="0.2">
      <c r="A249" s="5"/>
      <c r="B249" s="4"/>
      <c r="H249" s="5">
        <f>IF(OR(AND(H250=6,H251&lt;5),AND(H250=7,H251&lt;7),AND(H250&gt;7,H250-H251=2)),1,0)</f>
        <v>0</v>
      </c>
      <c r="I249" s="5">
        <f>IF(OR(AND(I250=6,I251&lt;5),AND(I250=7,I251&lt;7),AND(I250&gt;7,I250-I251=2)),1,0)</f>
        <v>0</v>
      </c>
      <c r="J249" s="5">
        <f>IF(OR(AND(J250=6,J251&lt;5),AND(J250=7,J251&lt;7),AND(J250&gt;7,J250-J251=2)),1,0)</f>
        <v>0</v>
      </c>
      <c r="K249" s="5">
        <f>IF(OR(AND(K250=6,K251&lt;5),AND(K250=7,K251&lt;7),AND(K250&gt;7,K250-K251=2)),1,0)</f>
        <v>0</v>
      </c>
      <c r="L249" s="5">
        <f>IF(OR(AND(L250=6,L251&lt;5),AND(L250=7,L251&lt;7),AND(L250&gt;7,L250-L251=2)),1,0)</f>
        <v>0</v>
      </c>
      <c r="M249" s="10"/>
      <c r="N249" s="4" t="str">
        <f>IF(O249&lt;&gt;"",VLOOKUP(O249,C250:N251,12,FALSE),"")</f>
        <v/>
      </c>
      <c r="O249" s="2" t="str">
        <f>IF(AND(C250="Bye",C251="Bye"),"Bye",IF(OR(M250=$G$5,C251="Bye"),C250,IF(OR(M251=$G$5,C250="Bye"),C251,"")))</f>
        <v/>
      </c>
      <c r="T249" s="24"/>
      <c r="U249" s="24"/>
      <c r="V249" s="24"/>
      <c r="W249" s="24"/>
      <c r="X249" s="24"/>
      <c r="Y249" s="9">
        <f>SUM(T250:X250)</f>
        <v>0</v>
      </c>
      <c r="Z249" s="5" t="str">
        <f>N249</f>
        <v/>
      </c>
      <c r="AK249" s="10"/>
    </row>
    <row r="250" spans="1:50" ht="15" customHeight="1" x14ac:dyDescent="0.2">
      <c r="A250" s="5">
        <f>Setup!K76</f>
        <v>34</v>
      </c>
      <c r="B250" s="6" t="str">
        <f>IF(C250="Bye","","("&amp;A250&amp;")")</f>
        <v>(34)</v>
      </c>
      <c r="C250" s="7" t="str">
        <f>IF(AND(Setup!$B$2&gt;64,Setup!$B$2&lt;=128),IF(VLOOKUP(A250,Setup!$A$15:$B$142,2,FALSE)&lt;&gt;"",VLOOKUP(A250,Setup!$A$15:$B$142,2,FALSE),"Bye"),"")</f>
        <v/>
      </c>
      <c r="D250" s="7"/>
      <c r="E250" s="7"/>
      <c r="F250" s="7"/>
      <c r="G250" s="7"/>
      <c r="H250" s="23"/>
      <c r="I250" s="23"/>
      <c r="J250" s="23"/>
      <c r="K250" s="23"/>
      <c r="L250" s="23"/>
      <c r="M250" s="12">
        <f>SUM(H249:L249)</f>
        <v>0</v>
      </c>
      <c r="N250" s="5" t="str">
        <f>B250</f>
        <v>(34)</v>
      </c>
      <c r="T250" s="5">
        <f>IF(OR(AND(T249=6,T248&lt;5),AND(T249=7,T248&lt;7),AND(T249&gt;7,T249-T248=2)),1,0)</f>
        <v>0</v>
      </c>
      <c r="U250" s="5">
        <f>IF(OR(AND(U249=6,U248&lt;5),AND(U249=7,U248&lt;7),AND(U249&gt;7,U249-U248=2)),1,0)</f>
        <v>0</v>
      </c>
      <c r="V250" s="5">
        <f>IF(OR(AND(V249=6,V248&lt;5),AND(V249=7,V248&lt;7),AND(V249&gt;7,V249-V248=2)),1,0)</f>
        <v>0</v>
      </c>
      <c r="W250" s="5">
        <f>IF(OR(AND(W249=6,W248&lt;5),AND(W249=7,W248&lt;7),AND(W249&gt;7,W249-W248=2)),1,0)</f>
        <v>0</v>
      </c>
      <c r="X250" s="5">
        <f>IF(OR(AND(X249=6,X248&lt;5),AND(X249=7,X248&lt;7),AND(X249&gt;7,X249-X248=2)),1,0)</f>
        <v>0</v>
      </c>
      <c r="Y250" s="35"/>
      <c r="AK250" s="10"/>
    </row>
    <row r="251" spans="1:50" ht="15" customHeight="1" x14ac:dyDescent="0.2">
      <c r="A251" s="5">
        <f>Setup!L76</f>
        <v>95</v>
      </c>
      <c r="B251" s="6" t="str">
        <f>IF(C251="Bye","","("&amp;A251&amp;")")</f>
        <v>(95)</v>
      </c>
      <c r="C251" s="2" t="str">
        <f>IF(AND(Setup!$B$2&gt;64,Setup!$B$2&lt;=128),IF(VLOOKUP(A251,Setup!$A$15:$B$142,2,FALSE)&lt;&gt;"",VLOOKUP(A251,Setup!$A$15:$B$142,2,FALSE),"Bye"),"")</f>
        <v/>
      </c>
      <c r="H251" s="24"/>
      <c r="I251" s="24"/>
      <c r="J251" s="24"/>
      <c r="K251" s="24"/>
      <c r="L251" s="24"/>
      <c r="M251" s="13">
        <f>SUM(H252:L252)</f>
        <v>0</v>
      </c>
      <c r="N251" s="5" t="str">
        <f>B251</f>
        <v>(95)</v>
      </c>
      <c r="Y251" s="10"/>
      <c r="AF251" s="5">
        <f>IF(OR(AND(AF252=6,AF253&lt;5),AND(AF252=7,AF253&lt;7),AND(AF252&gt;7,AF252-AF253=2)),1,0)</f>
        <v>0</v>
      </c>
      <c r="AG251" s="5">
        <f>IF(OR(AND(AG252=6,AG253&lt;5),AND(AG252=7,AG253&lt;7),AND(AG252&gt;7,AG252-AG253=2)),1,0)</f>
        <v>0</v>
      </c>
      <c r="AH251" s="5">
        <f>IF(OR(AND(AH252=6,AH253&lt;5),AND(AH252=7,AH253&lt;7),AND(AH252&gt;7,AH252-AH253=2)),1,0)</f>
        <v>0</v>
      </c>
      <c r="AI251" s="5">
        <f>IF(OR(AND(AI252=6,AI253&lt;5),AND(AI252=7,AI253&lt;7),AND(AI252&gt;7,AI252-AI253=2)),1,0)</f>
        <v>0</v>
      </c>
      <c r="AJ251" s="5">
        <f>IF(OR(AND(AJ252=6,AJ253&lt;5),AND(AJ252=7,AJ253&lt;7),AND(AJ252&gt;7,AJ252-AJ253=2)),1,0)</f>
        <v>0</v>
      </c>
      <c r="AK251" s="10"/>
    </row>
    <row r="252" spans="1:50" ht="15" customHeight="1" x14ac:dyDescent="0.2">
      <c r="A252" s="5"/>
      <c r="B252" s="4"/>
      <c r="H252" s="5">
        <f>IF(OR(AND(H251=6,H250&lt;5),AND(H251=7,H250&lt;7),AND(H251&gt;7,H251-H250=2)),1,0)</f>
        <v>0</v>
      </c>
      <c r="I252" s="5">
        <f>IF(OR(AND(I251=6,I250&lt;5),AND(I251=7,I250&lt;7),AND(I251&gt;7,I251-I250=2)),1,0)</f>
        <v>0</v>
      </c>
      <c r="J252" s="5">
        <f>IF(OR(AND(J251=6,J250&lt;5),AND(J251=7,J250&lt;7),AND(J251&gt;7,J251-J250=2)),1,0)</f>
        <v>0</v>
      </c>
      <c r="K252" s="5">
        <f>IF(OR(AND(K251=6,K250&lt;5),AND(K251=7,K250&lt;7),AND(K251&gt;7,K251-K250=2)),1,0)</f>
        <v>0</v>
      </c>
      <c r="L252" s="5">
        <f>IF(OR(AND(L251=6,L250&lt;5),AND(L251=7,L250&lt;7),AND(L251&gt;7,L251-L250=2)),1,0)</f>
        <v>0</v>
      </c>
      <c r="M252" s="5"/>
      <c r="N252" s="5"/>
      <c r="Y252" s="10"/>
      <c r="Z252" s="11" t="str">
        <f>IF(AA252&lt;&gt;"",VLOOKUP(AA252,O248:Z249,12,FALSE),"")</f>
        <v/>
      </c>
      <c r="AA252" s="7" t="str">
        <f>IF(AND(O248="Bye",O249="Bye"),"Bye",IF(OR(Y248=$G$5,O249="Bye"),O248,IF(OR(Y249=$G$5,O248="Bye"),O249,"")))</f>
        <v/>
      </c>
      <c r="AB252" s="7"/>
      <c r="AC252" s="7"/>
      <c r="AD252" s="7"/>
      <c r="AE252" s="7"/>
      <c r="AF252" s="23"/>
      <c r="AG252" s="23"/>
      <c r="AH252" s="23"/>
      <c r="AI252" s="23"/>
      <c r="AJ252" s="23"/>
      <c r="AK252" s="12">
        <f>SUM(AF251:AJ251)</f>
        <v>0</v>
      </c>
      <c r="AL252" s="5" t="str">
        <f>Z252</f>
        <v/>
      </c>
    </row>
    <row r="253" spans="1:50" ht="15" customHeight="1" x14ac:dyDescent="0.2">
      <c r="A253" s="5"/>
      <c r="B253" s="4"/>
      <c r="H253" s="5">
        <f>IF(OR(AND(H254=6,H255&lt;5),AND(H254=7,H255&lt;7),AND(H254&gt;7,H254-H255=2)),1,0)</f>
        <v>0</v>
      </c>
      <c r="I253" s="5">
        <f>IF(OR(AND(I254=6,I255&lt;5),AND(I254=7,I255&lt;7),AND(I254&gt;7,I254-I255=2)),1,0)</f>
        <v>0</v>
      </c>
      <c r="J253" s="5">
        <f>IF(OR(AND(J254=6,J255&lt;5),AND(J254=7,J255&lt;7),AND(J254&gt;7,J254-J255=2)),1,0)</f>
        <v>0</v>
      </c>
      <c r="K253" s="5">
        <f>IF(OR(AND(K254=6,K255&lt;5),AND(K254=7,K255&lt;7),AND(K254&gt;7,K254-K255=2)),1,0)</f>
        <v>0</v>
      </c>
      <c r="L253" s="5">
        <f>IF(OR(AND(L254=6,L255&lt;5),AND(L254=7,L255&lt;7),AND(L254&gt;7,L254-L255=2)),1,0)</f>
        <v>0</v>
      </c>
      <c r="Y253" s="10"/>
      <c r="Z253" s="4" t="str">
        <f>IF(AA253&lt;&gt;"",VLOOKUP(AA253,O256:Z257,12,FALSE),"")</f>
        <v/>
      </c>
      <c r="AA253" s="2" t="str">
        <f>IF(AND(O256="Bye",O257="Bye"),"Bye",IF(OR(O257="Bye",Y256=$G$5),O256,IF(OR(Y257=$G$5,O256="Bye"),O257,"")))</f>
        <v/>
      </c>
      <c r="AF253" s="24"/>
      <c r="AG253" s="24"/>
      <c r="AH253" s="24"/>
      <c r="AI253" s="24"/>
      <c r="AJ253" s="24"/>
      <c r="AK253" s="13">
        <f>SUM(AF254:AJ254)</f>
        <v>0</v>
      </c>
      <c r="AL253" s="5" t="str">
        <f>Z253</f>
        <v/>
      </c>
    </row>
    <row r="254" spans="1:50" ht="15" customHeight="1" x14ac:dyDescent="0.2">
      <c r="A254" s="5">
        <f>Setup!K77</f>
        <v>63</v>
      </c>
      <c r="B254" s="6" t="str">
        <f>IF(C254="Bye","","("&amp;A254&amp;")")</f>
        <v>(63)</v>
      </c>
      <c r="C254" s="7" t="str">
        <f>IF(AND(Setup!$B$2&gt;64,Setup!$B$2&lt;=128),IF(VLOOKUP(A254,Setup!$A$15:$B$142,2,FALSE)&lt;&gt;"",VLOOKUP(A254,Setup!$A$15:$B$142,2,FALSE),"Bye"),"")</f>
        <v/>
      </c>
      <c r="D254" s="7"/>
      <c r="E254" s="7"/>
      <c r="F254" s="7"/>
      <c r="G254" s="7"/>
      <c r="H254" s="23"/>
      <c r="I254" s="23"/>
      <c r="J254" s="23"/>
      <c r="K254" s="23"/>
      <c r="L254" s="23"/>
      <c r="M254" s="5">
        <f>SUM(H253:L253)</f>
        <v>0</v>
      </c>
      <c r="N254" s="5" t="str">
        <f>B254</f>
        <v>(63)</v>
      </c>
      <c r="Y254" s="10"/>
      <c r="AF254" s="5">
        <f>IF(OR(AND(AF253=6,AF252&lt;5),AND(AF253=7,AF252&lt;7),AND(AF253&gt;7,AF253-AF252=2)),1,0)</f>
        <v>0</v>
      </c>
      <c r="AG254" s="5">
        <f>IF(OR(AND(AG253=6,AG252&lt;5),AND(AG253=7,AG252&lt;7),AND(AG253&gt;7,AG253-AG252=2)),1,0)</f>
        <v>0</v>
      </c>
      <c r="AH254" s="5">
        <f>IF(OR(AND(AH253=6,AH252&lt;5),AND(AH253=7,AH252&lt;7),AND(AH253&gt;7,AH253-AH252=2)),1,0)</f>
        <v>0</v>
      </c>
      <c r="AI254" s="5">
        <f>IF(OR(AND(AI253=6,AI252&lt;5),AND(AI253=7,AI252&lt;7),AND(AI253&gt;7,AI253-AI252=2)),1,0)</f>
        <v>0</v>
      </c>
      <c r="AJ254" s="5">
        <f>IF(OR(AND(AJ253=6,AJ252&lt;5),AND(AJ253=7,AJ252&lt;7),AND(AJ253&gt;7,AJ253-AJ252=2)),1,0)</f>
        <v>0</v>
      </c>
    </row>
    <row r="255" spans="1:50" ht="15" customHeight="1" x14ac:dyDescent="0.2">
      <c r="A255" s="5">
        <f>Setup!L77</f>
        <v>66</v>
      </c>
      <c r="B255" s="6" t="str">
        <f>IF(C255="Bye","","("&amp;A255&amp;")")</f>
        <v>(66)</v>
      </c>
      <c r="C255" s="2" t="str">
        <f>IF(AND(Setup!$B$2&gt;64,Setup!$B$2&lt;=128),IF(VLOOKUP(A255,Setup!$A$15:$B$142,2,FALSE)&lt;&gt;"",VLOOKUP(A255,Setup!$A$15:$B$142,2,FALSE),"Bye"),"")</f>
        <v/>
      </c>
      <c r="H255" s="24"/>
      <c r="I255" s="24"/>
      <c r="J255" s="24"/>
      <c r="K255" s="24"/>
      <c r="L255" s="24"/>
      <c r="M255" s="9">
        <f>SUM(H256:L256)</f>
        <v>0</v>
      </c>
      <c r="N255" s="5" t="str">
        <f>B255</f>
        <v>(66)</v>
      </c>
      <c r="T255" s="5">
        <f>IF(OR(AND(T256=6,T257&lt;5),AND(T256=7,T257&lt;7),AND(T256&gt;7,T256-T257=2)),1,0)</f>
        <v>0</v>
      </c>
      <c r="U255" s="5">
        <f>IF(OR(AND(U256=6,U257&lt;5),AND(U256=7,U257&lt;7),AND(U256&gt;7,U256-U257=2)),1,0)</f>
        <v>0</v>
      </c>
      <c r="V255" s="5">
        <f>IF(OR(AND(V256=6,V257&lt;5),AND(V256=7,V257&lt;7),AND(V256&gt;7,V256-V257=2)),1,0)</f>
        <v>0</v>
      </c>
      <c r="W255" s="5">
        <f>IF(OR(AND(W256=6,W257&lt;5),AND(W256=7,W257&lt;7),AND(W256&gt;7,W256-W257=2)),1,0)</f>
        <v>0</v>
      </c>
      <c r="X255" s="5">
        <f>IF(OR(AND(X256=6,X257&lt;5),AND(X256=7,X257&lt;7),AND(X256&gt;7,X256-X257=2)),1,0)</f>
        <v>0</v>
      </c>
      <c r="Y255" s="10"/>
    </row>
    <row r="256" spans="1:50" ht="15" customHeight="1" x14ac:dyDescent="0.2">
      <c r="A256" s="5"/>
      <c r="B256" s="4"/>
      <c r="H256" s="5">
        <f>IF(OR(AND(H255=6,H254&lt;5),AND(H255=7,H254&lt;7),AND(H255&gt;7,H255-H254=2)),1,0)</f>
        <v>0</v>
      </c>
      <c r="I256" s="5">
        <f>IF(OR(AND(I255=6,I254&lt;5),AND(I255=7,I254&lt;7),AND(I255&gt;7,I255-I254=2)),1,0)</f>
        <v>0</v>
      </c>
      <c r="J256" s="5">
        <f>IF(OR(AND(J255=6,J254&lt;5),AND(J255=7,J254&lt;7),AND(J255&gt;7,J255-J254=2)),1,0)</f>
        <v>0</v>
      </c>
      <c r="K256" s="5">
        <f>IF(OR(AND(K255=6,K254&lt;5),AND(K255=7,K254&lt;7),AND(K255&gt;7,K255-K254=2)),1,0)</f>
        <v>0</v>
      </c>
      <c r="L256" s="5">
        <f>IF(OR(AND(L255=6,L254&lt;5),AND(L255=7,L254&lt;7),AND(L255&gt;7,L255-L254=2)),1,0)</f>
        <v>0</v>
      </c>
      <c r="M256" s="10"/>
      <c r="N256" s="11" t="str">
        <f>IF(O256&lt;&gt;"",VLOOKUP(O256,C254:N255,12,FALSE),"")</f>
        <v/>
      </c>
      <c r="O256" s="7" t="str">
        <f>IF(AND(C254="Bye",C255="Bye"),"Bye",IF(OR(M254=$G$5,C255="Bye"),C254,IF(OR(M255=$G$5,C254="Bye"),C255,"")))</f>
        <v/>
      </c>
      <c r="P256" s="7"/>
      <c r="Q256" s="7"/>
      <c r="R256" s="7"/>
      <c r="S256" s="7"/>
      <c r="T256" s="23"/>
      <c r="U256" s="23"/>
      <c r="V256" s="23"/>
      <c r="W256" s="23"/>
      <c r="X256" s="23"/>
      <c r="Y256" s="12">
        <f>SUM(T255:X255)</f>
        <v>0</v>
      </c>
      <c r="Z256" s="5" t="str">
        <f>N256</f>
        <v/>
      </c>
    </row>
    <row r="257" spans="1:48" ht="15" customHeight="1" x14ac:dyDescent="0.2">
      <c r="A257" s="5"/>
      <c r="B257" s="4"/>
      <c r="H257" s="5">
        <f>IF(OR(AND(H258=6,H259&lt;5),AND(H258=7,H259&lt;7),AND(H258&gt;7,H258-H259=2)),1,0)</f>
        <v>0</v>
      </c>
      <c r="I257" s="5">
        <f>IF(OR(AND(I258=6,I259&lt;5),AND(I258=7,I259&lt;7),AND(I258&gt;7,I258-I259=2)),1,0)</f>
        <v>0</v>
      </c>
      <c r="J257" s="5">
        <f>IF(OR(AND(J258=6,J259&lt;5),AND(J258=7,J259&lt;7),AND(J258&gt;7,J258-J259=2)),1,0)</f>
        <v>0</v>
      </c>
      <c r="K257" s="5">
        <f>IF(OR(AND(K258=6,K259&lt;5),AND(K258=7,K259&lt;7),AND(K258&gt;7,K258-K259=2)),1,0)</f>
        <v>0</v>
      </c>
      <c r="L257" s="5">
        <f>IF(OR(AND(L258=6,L259&lt;5),AND(L258=7,L259&lt;7),AND(L258&gt;7,L258-L259=2)),1,0)</f>
        <v>0</v>
      </c>
      <c r="M257" s="10"/>
      <c r="N257" s="4" t="str">
        <f>IF(O257&lt;&gt;"",VLOOKUP(O257,C258:N259,12,FALSE),"")</f>
        <v/>
      </c>
      <c r="O257" s="2" t="str">
        <f>IF(AND(C258="Bye",C259="Bye"),"Bye",IF(OR(M258=$G$5,C259="Bye"),C258,IF(OR(M259=$G$5,C258="Bye"),C259,"")))</f>
        <v/>
      </c>
      <c r="T257" s="24"/>
      <c r="U257" s="24"/>
      <c r="V257" s="24"/>
      <c r="W257" s="24"/>
      <c r="X257" s="24"/>
      <c r="Y257" s="13">
        <f>SUM(T258:X258)</f>
        <v>0</v>
      </c>
      <c r="Z257" s="5" t="str">
        <f>N257</f>
        <v/>
      </c>
      <c r="AM257" s="116"/>
      <c r="AN257" s="116"/>
      <c r="AO257" s="116"/>
      <c r="AP257" s="116"/>
      <c r="AQ257" s="116"/>
      <c r="AR257" s="116"/>
      <c r="AS257" s="116"/>
      <c r="AT257" s="116"/>
      <c r="AU257" s="116"/>
      <c r="AV257" s="3"/>
    </row>
    <row r="258" spans="1:48" ht="15" customHeight="1" x14ac:dyDescent="0.2">
      <c r="A258" s="5">
        <f>Setup!K78</f>
        <v>2</v>
      </c>
      <c r="B258" s="6" t="str">
        <f>IF(C258="Bye","","("&amp;A258&amp;")")</f>
        <v>(2)</v>
      </c>
      <c r="C258" s="7" t="str">
        <f>IF(AND(Setup!$B$2&gt;64,Setup!$B$2&lt;=128),IF(VLOOKUP(A258,Setup!$A$15:$B$142,2,FALSE)&lt;&gt;"",VLOOKUP(A258,Setup!$A$15:$B$142,2,FALSE),"Bye"),"")</f>
        <v/>
      </c>
      <c r="D258" s="7"/>
      <c r="E258" s="7"/>
      <c r="F258" s="7"/>
      <c r="G258" s="7"/>
      <c r="H258" s="23"/>
      <c r="I258" s="23"/>
      <c r="J258" s="23"/>
      <c r="K258" s="23"/>
      <c r="L258" s="23"/>
      <c r="M258" s="12">
        <f>SUM(H257:L257)</f>
        <v>0</v>
      </c>
      <c r="N258" s="5" t="str">
        <f>B258</f>
        <v>(2)</v>
      </c>
      <c r="T258" s="5">
        <f>IF(OR(AND(T257=6,T256&lt;5),AND(T257=7,T256&lt;7),AND(T257&gt;7,T257-T256=2)),1,0)</f>
        <v>0</v>
      </c>
      <c r="U258" s="5">
        <f>IF(OR(AND(U257=6,U256&lt;5),AND(U257=7,U256&lt;7),AND(U257&gt;7,U257-U256=2)),1,0)</f>
        <v>0</v>
      </c>
      <c r="V258" s="5">
        <f>IF(OR(AND(V257=6,V256&lt;5),AND(V257=7,V256&lt;7),AND(V257&gt;7,V257-V256=2)),1,0)</f>
        <v>0</v>
      </c>
      <c r="W258" s="5">
        <f>IF(OR(AND(W257=6,W256&lt;5),AND(W257=7,W256&lt;7),AND(W257&gt;7,W257-W256=2)),1,0)</f>
        <v>0</v>
      </c>
      <c r="X258" s="5">
        <f>IF(OR(AND(X257=6,X256&lt;5),AND(X257=7,X256&lt;7),AND(X257&gt;7,X257-X256=2)),1,0)</f>
        <v>0</v>
      </c>
      <c r="AQ258" s="8"/>
      <c r="AR258" s="8"/>
      <c r="AS258" s="8"/>
      <c r="AT258" s="8"/>
      <c r="AU258" s="8"/>
      <c r="AV258" s="8"/>
    </row>
    <row r="259" spans="1:48" ht="15" customHeight="1" x14ac:dyDescent="0.2">
      <c r="A259" s="5">
        <f>Setup!L78</f>
        <v>127</v>
      </c>
      <c r="B259" s="6" t="str">
        <f>IF(C259="Bye","","("&amp;A259&amp;")")</f>
        <v>(127)</v>
      </c>
      <c r="C259" s="2" t="str">
        <f>IF(AND(Setup!$B$2&gt;64,Setup!$B$2&lt;=128),IF(VLOOKUP(A259,Setup!$A$15:$B$142,2,FALSE)&lt;&gt;"",VLOOKUP(A259,Setup!$A$15:$B$142,2,FALSE),"Bye"),"")</f>
        <v/>
      </c>
      <c r="H259" s="24"/>
      <c r="I259" s="24"/>
      <c r="J259" s="24"/>
      <c r="K259" s="24"/>
      <c r="L259" s="24"/>
      <c r="M259" s="13">
        <f>SUM(H260:L260)</f>
        <v>0</v>
      </c>
      <c r="N259" s="5" t="str">
        <f>B259</f>
        <v>(127)</v>
      </c>
      <c r="AN259" s="116"/>
      <c r="AO259" s="116"/>
      <c r="AP259" s="116"/>
      <c r="AQ259" s="116"/>
      <c r="AR259" s="116"/>
      <c r="AS259" s="116"/>
      <c r="AT259" s="116"/>
      <c r="AU259" s="3"/>
    </row>
  </sheetData>
  <sheetProtection sheet="1" objects="1" scenarios="1"/>
  <mergeCells count="26">
    <mergeCell ref="A2:CF2"/>
    <mergeCell ref="A4:M4"/>
    <mergeCell ref="N4:Y4"/>
    <mergeCell ref="AM65:AU65"/>
    <mergeCell ref="AN67:AT67"/>
    <mergeCell ref="AW4:BH4"/>
    <mergeCell ref="BI4:BT4"/>
    <mergeCell ref="AN35:AT35"/>
    <mergeCell ref="AM33:AU33"/>
    <mergeCell ref="Z4:AK4"/>
    <mergeCell ref="AL4:AV4"/>
    <mergeCell ref="AN227:AT227"/>
    <mergeCell ref="AM257:AU257"/>
    <mergeCell ref="AN259:AT259"/>
    <mergeCell ref="BU4:CF4"/>
    <mergeCell ref="AN195:AT195"/>
    <mergeCell ref="BW138:CE138"/>
    <mergeCell ref="BX140:CD140"/>
    <mergeCell ref="AM225:AU225"/>
    <mergeCell ref="AM161:AU161"/>
    <mergeCell ref="AN163:AT163"/>
    <mergeCell ref="AM193:AU193"/>
    <mergeCell ref="AM129:AU129"/>
    <mergeCell ref="AN131:AT131"/>
    <mergeCell ref="AM97:AU97"/>
    <mergeCell ref="AN99:AT99"/>
  </mergeCells>
  <phoneticPr fontId="1" type="noConversion"/>
  <conditionalFormatting sqref="C6 C10 C14 C18 C22 C26 C30 C34 C38 C42 C46 C50 C54 C58 C62 C66 C70 C74 C78 C82 C86 C90 C94 C98 C102 C106 C110 C114 C118 C122 C126 C130 C134 C138 C142 C146 C150 C154 C158 C162 C166 C170 C174 C178 C182 C186 C190 C194 C198 C202 C206 C210 C214 C218 C222 C226 C230 C234 C238 C242 C246 C250 C254 C258">
    <cfRule type="expression" dxfId="16" priority="11" stopIfTrue="1">
      <formula>OR(AND(C6&lt;&gt;"Bye",C7="Bye"),M6=$G$5)</formula>
    </cfRule>
    <cfRule type="expression" dxfId="15" priority="12" stopIfTrue="1">
      <formula>M7=$G$5</formula>
    </cfRule>
  </conditionalFormatting>
  <conditionalFormatting sqref="C7 C11 C15 C19 C23 C27 C31 C35 C39 C43 C47 C51 C55 C59 C63 C67 C71 C75 C79 C83 C87 C91 C95 C99 C103 C107 C111 C115 C119 C123 C127 C131 C135 C139 C143 C147 C151 C155 C159 C163 C167 C171 C175 C179 C183 C187 C191 C195 C199 C203 C207 C211 C215 C219 C223 C227 C231 C235 C239 C243 C247 C251 C255 C259">
    <cfRule type="expression" dxfId="14" priority="13" stopIfTrue="1">
      <formula>OR(AND(C7&lt;&gt;"Bye",C6="Bye"),M7=$G$5)</formula>
    </cfRule>
    <cfRule type="expression" dxfId="13" priority="14" stopIfTrue="1">
      <formula>M6=$G$5</formula>
    </cfRule>
  </conditionalFormatting>
  <conditionalFormatting sqref="H6:I6 T8:U8 H10:I10 AF12:AG12 H14:I14 T16:U16 H18:I18 AR20:AS20 H22:I22 T24:U24 H26:I26 AF28:AG28 H30:I30 T32:U32 H34:I34 BD36:BE36 H38:I38 T40:U40 H42:I42 AF44:AG44 H46:I46 T48:U48 H50:I50 AR52:AS52 H54:I54 T56:U56 H58:I58 AF60:AG60 H62:I62 T64:U64 H66:I66 BP68:BQ68 H70:I70 T72:U72 H74:I74 AF76:AG76 H78:I78 T80:U80 H82:I82 AR84:AS84 H86:I86 T88:U88 H90:I90 AF92:AG92 H94:I94 T96:U96 H98:I98 BD100:BE100 H102:I102 T104:U104 H106:I106 AF108:AG108 H110:I110 T112:U112 H114:I114 AR116:AS116 H118:I118 T120:U120 H122:I122 AF124:AG124 H126:I126 T128:U128 H130:I130 CB132:CC132 H134:I134 T136:U136 H138:I138 AF140:AG140 H142:I142 T144:U144 H146:I146 AR148:AS148 H150:I150 T152:U152 H154:I154 AF156:AG156 H158:I158 T160:U160 H162:I162 BD164:BE164 H166:I166 T168:U168 H170:I170 AF172:AG172 H174:I174 T176:U176 H178:I178 AR180:AS180 H182:I182 T184:U184 H186:I186 AF188:AG188 H190:I190 T192:U192 H194:I194 BP196:BQ196 H198:I198 T200:U200 H202:I202 AF204:AG204 H206:I206 T208:U208 H210:I210 AR212:AS212 H214:I214 T216:U216 H218:I218 AF220:AG220 H222:I222 T224:U224 H226:I226 BD228:BE228 H230:I230 T232:U232 H234:I234 AF236:AG236 H238:I238 T240:U240 H242:I242 AR244:AS244 H246:I246 T248:U248 H250:I250 AF252:AG252 H254:I254 T256:U256 H258:I258">
    <cfRule type="expression" dxfId="12" priority="7" stopIfTrue="1">
      <formula>$G$5=2</formula>
    </cfRule>
    <cfRule type="expression" dxfId="11" priority="8" stopIfTrue="1">
      <formula>H6&gt;H7</formula>
    </cfRule>
  </conditionalFormatting>
  <conditionalFormatting sqref="H7:I7 T9:U9 H11:I11 AF13:AG13 H15:I15 T17:U17 H19:I19 AR21:AS21 H23:I23 T25:U25 H27:I27 AF29:AG29 H31:I31 T33:U33 H35:I35 BD37:BE37 H39:I39 T41:U41 H43:I43 AF45:AG45 H47:I47 T49:U49 H51:I51 AR53:AS53 H55:I55 T57:U57 H59:I59 AF61:AG61 H63:I63 T65:U65 H67:I67 BP69:BQ69 H71:I71 T73:U73 H75:I75 AF77:AG77 H79:I79 T81:U81 H83:I83 AR85:AS85 H87:I87 T89:U89 H91:I91 AF93:AG93 H95:I95 T97:U97 H99:I99 BD101:BE101 H103:I103 T105:U105 H107:I107 AF109:AG109 H111:I111 T113:U113 H115:I115 AR117:AS117 H119:I119 T121:U121 H123:I123 AF125:AG125 H127:I127 T129:U129 H131:I131 CB133:CC133 H135:I135 T137:U137 H139:I139 AF141:AG141 H143:I143 T145:U145 H147:I147 AR149:AS149 H151:I151 T153:U153 H155:I155 AF157:AG157 H159:I159 T161:U161 H163:I163 BD165:BE165 H167:I167 T169:U169 H171:I171 AF173:AG173 H175:I175 T177:U177 H179:I179 AR181:AS181 H183:I183 T185:U185 H187:I187 AF189:AG189 H191:I191 T193:U193 H195:I195 BP197:BQ197 H199:I199 T201:U201 H203:I203 AF205:AG205 H207:I207 T209:U209 H211:I211 AR213:AS213 H215:I215 T217:U217 H219:I219 AF221:AG221 H223:I223 T225:U225 H227:I227 BD229:BE229 H231:I231 T233:U233 H235:I235 AF237:AG237 H239:I239 T241:U241 H243:I243 AR245:AS245 H247:I247 T249:U249 H251:I251 AF253:AG253 H255:I255 T257:U257 H259:I259">
    <cfRule type="expression" dxfId="10" priority="9" stopIfTrue="1">
      <formula>$G$5=2</formula>
    </cfRule>
    <cfRule type="expression" dxfId="9" priority="10" stopIfTrue="1">
      <formula>H7&gt;H6</formula>
    </cfRule>
  </conditionalFormatting>
  <conditionalFormatting sqref="J6:L6 V8:X8 J10:L10 AH12:AJ12 J14:L14 V16:X16 J18:L18 AT20:AV20 J22:L22 V24:X24 J26:L26 AH28:AJ28 J30:L30 V32:X32 J34:L34 BF36:BH36 J38:L38 V40:X40 J42:L42 AH44:AJ44 J46:L46 V48:X48 J50:L50 AT52:AV52 J54:L54 V56:X56 J58:L58 AH60:AJ60 J62:L62 V64:X64 J66:L66 BR68:BT68 J70:L70 V72:X72 J74:L74 AH76:AJ76 J78:L78 V80:X80 J82:L82 AT84:AV84 J86:L86 V88:X88 J90:L90 AH92:AJ92 J94:L94 V96:X96 J98:L98 BF100:BH100 J102:L102 V104:X104 J106:L106 AH108:AJ108 J110:L110 V112:X112 J114:L114 AT116:AV116 J118:L118 V120:X120 J122:L122 AH124:AJ124 J126:L126 V128:X128 J130:L130 CD132:CF132 J134:L134 V136:X136 J138:L138 AH140:AJ140 J142:L142 V144:X144 J146:L146 AT148:AV148 J150:L150 V152:X152 J154:L154 AH156:AJ156 J158:L158 V160:X160 J162:L162 BF164:BH164 J166:L166 V168:X168 J170:L170 AH172:AJ172 J174:L174 V176:X176 J178:L178 AT180:AV180 J182:L182 V184:X184 J186:L186 AH188:AJ188 J190:L190 V192:X192 J194:L194 BR196:BT196 J198:L198 V200:X200 J202:L202 AH204:AJ204 J206:L206 V208:X208 J210:L210 AT212:AV212 J214:L214 V216:X216 J218:L218 AH220:AJ220 J222:L222 V224:X224 J226:L226 BF228:BH228 J230:L230 V232:X232 J234:L234 AH236:AJ236 J238:L238 V240:X240 J242:L242 AT244:AV244 J246:L246 V248:X248 J250:L250 AH252:AJ252 J254:L254 V256:X256 J258:L258">
    <cfRule type="expression" dxfId="8" priority="1" stopIfTrue="1">
      <formula>J6&gt;J7</formula>
    </cfRule>
  </conditionalFormatting>
  <conditionalFormatting sqref="J7:L7 V9:X9 J11:L11 AH13:AJ13 J15:L15 V17:X17 J19:L19 AT21:AV21 J23:L23 V25:X25 J27:L27 AH29:AJ29 J31:L31 V33:X33 J35:L35 BF37:BH37 J39:L39 V41:X41 J43:L43 AH45:AJ45 J47:L47 V49:X49 J51:L51 AT53:AV53 J55:L55 V57:X57 J59:L59 AH61:AJ61 J63:L63 V65:X65 J67:L67 BR69:BT69 J71:L71 V73:X73 J75:L75 AH77:AJ77 J79:L79 V81:X81 J83:L83 AT85:AV85 J87:L87 V89:X89 J91:L91 AH93:AJ93 J95:L95 V97:X97 J99:L99 BF101:BH101 J103:L103 V105:X105 J107:L107 AH109:AJ109 J111:L111 V113:X113 J115:L115 AT117:AV117 J119:L119 V121:X121 J123:L123 AH125:AJ125 J127:L127 V129:X129 J131:L131 CD133:CF133 J135:L135 V137:X137 J139:L139 AH141:AJ141 J143:L143 V145:X145 J147:L147 AT149:AV149 J151:L151 V153:X153 J155:L155 AH157:AJ157 J159:L159 V161:X161 J163:L163 BF165:BH165 J167:L167 V169:X169 J171:L171 AH173:AJ173 J175:L175 V177:X177 J179:L179 AT181:AV181 J183:L183 V185:X185 J187:L187 AH189:AJ189 J191:L191 V193:X193 J195:L195 BR197:BT197 J199:L199 V201:X201 J203:L203 AH205:AJ205 J207:L207 V209:X209 J211:L211 AT213:AV213 J215:L215 V217:X217 J219:L219 AH221:AJ221 J223:L223 V225:X225 J227:L227 BF229:BH229 J231:L231 V233:X233 J235:L235 AH237:AJ237 J239:L239 V241:X241 J243:L243 AT245:AV245 J247:L247 V249:X249 J251:L251 AH253:AJ253 J255:L255 V257:X257 J259:L259">
    <cfRule type="expression" dxfId="7" priority="2" stopIfTrue="1">
      <formula>J7&gt;J6</formula>
    </cfRule>
  </conditionalFormatting>
  <conditionalFormatting sqref="O8 AA12 O16 AM20 O24 AA28 O32 AY36 O40 AA44 O48 AM52 O56 AA60 O64 BK68 O72 AA76 O80 AM84 O88 AA92 O96 AY100 O104 AA108 O112 AM116 O120 AA124 O128 BW132 O136 AA140 O144 AM148 O152 AA156 O160 AY164 O168 AA172 O176 AM180 O184 AA188 O192 BK196 O200 AA204 O208 AM212 O216 AA220 O224 AY228 O232 AA236 O240 AM244 O248 AA252 O256">
    <cfRule type="expression" dxfId="6" priority="4" stopIfTrue="1">
      <formula>Y9=$G$5</formula>
    </cfRule>
  </conditionalFormatting>
  <conditionalFormatting sqref="O8:O9 AA12:AA13 O16:O17 AM20:AM21 O24:O25 AA28:AA29 O32:O33 AY36:AY37 O40:O41 AA44:AA45 O48:O49 AM52:AM53 O56:O57 AA60:AA61 O64:O65 BK68:BK69 O72:O73 AA76:AA77 O80:O81 AM84:AM85 O88:O89 AA92:AA93 O96:O97 AY100:AY101 O104:O105 AA108:AA109 O112:O113 AM116:AM117 O120:O121 AA124:AA125 O128:O129 BW132:BW133 O136:O137 AA140:AA141 O144:O145 AM148:AM149 O152:O153 AA156:AA157 O160:O161 AY164:AY165 O168:O169 AA172:AA173 O176:O177 AM180:AM181 O184:O185 AA188:AA189 O192:O193 BK196:BK197 O200:O201 AA204:AA205 O208:O209 AM212:AM213 O216:O217 AA220:AA221 O224:O225 AY228:AY229 O232:O233 AA236:AA237 O240:O241 AM244:AM245 O248:O249 AA252:AA253 O256:O257">
    <cfRule type="expression" dxfId="5" priority="3" stopIfTrue="1">
      <formula>Y8=$G$5</formula>
    </cfRule>
  </conditionalFormatting>
  <conditionalFormatting sqref="O9 AA13 O17 AM21 O25 AA29 O33 AY37 O41 AA45 O49 AM53 O57 AA61 O65 BK69 O73 AA77 O81 AM85 O89 AA93 O97 AY101 O105 AA109 O113 AM117 O121 AA125 O129 BW133 O137 AA141 O145 AM149 O153 AA157 O161 AY165 O169 AA173 O177 AM181 O185 AA189 O193 BK197 O201 AA205 O209 AM213 O217 AA221 O225 AY229 O233 AA237 O241 AM245 O249 AA253 O257">
    <cfRule type="expression" dxfId="4" priority="6" stopIfTrue="1">
      <formula>Y8=$G$5</formula>
    </cfRule>
  </conditionalFormatting>
  <conditionalFormatting sqref="AN35 AN67 AN99 AN131 AN163 AN195 AN227 AN259">
    <cfRule type="expression" dxfId="3" priority="15" stopIfTrue="1">
      <formula>#REF!=$G$5</formula>
    </cfRule>
    <cfRule type="expression" dxfId="2" priority="16" stopIfTrue="1">
      <formula>AX34=$G$5</formula>
    </cfRule>
  </conditionalFormatting>
  <conditionalFormatting sqref="BX140">
    <cfRule type="expression" dxfId="1" priority="17" stopIfTrue="1">
      <formula>BV203=$G$5</formula>
    </cfRule>
    <cfRule type="expression" dxfId="0" priority="18" stopIfTrue="1">
      <formula>BV202=$G$5</formula>
    </cfRule>
  </conditionalFormatting>
  <hyperlinks>
    <hyperlink ref="A2" r:id="rId1" xr:uid="{00000000-0004-0000-0E00-000000000000}"/>
  </hyperlinks>
  <pageMargins left="0.2" right="0.21" top="0.4" bottom="0.64" header="0.22" footer="0.5"/>
  <pageSetup paperSize="258" scale="35" orientation="portrait" horizontalDpi="0" verticalDpi="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4:O41"/>
  <sheetViews>
    <sheetView zoomScale="80" zoomScaleNormal="80" workbookViewId="0"/>
  </sheetViews>
  <sheetFormatPr defaultColWidth="12.42578125" defaultRowHeight="15.6" customHeight="1" x14ac:dyDescent="0.25"/>
  <cols>
    <col min="1" max="1" width="12.42578125" style="41" customWidth="1"/>
    <col min="2" max="16384" width="12.42578125" style="41"/>
  </cols>
  <sheetData>
    <row r="4" spans="1:1" s="38" customFormat="1" ht="15.6" customHeight="1" x14ac:dyDescent="0.4">
      <c r="A4" s="37"/>
    </row>
    <row r="5" spans="1:1" s="38" customFormat="1" ht="15.6" customHeight="1" x14ac:dyDescent="0.4">
      <c r="A5" s="39"/>
    </row>
    <row r="40" spans="1:15" s="38" customFormat="1" ht="30" customHeight="1" x14ac:dyDescent="0.4">
      <c r="A40" s="126" t="s">
        <v>24</v>
      </c>
      <c r="B40" s="126"/>
      <c r="C40" s="126"/>
      <c r="D40" s="126"/>
      <c r="E40" s="126"/>
      <c r="F40" s="126"/>
      <c r="G40" s="126"/>
      <c r="H40" s="126"/>
      <c r="I40" s="126"/>
      <c r="J40" s="126"/>
      <c r="K40" s="126"/>
      <c r="L40" s="126"/>
      <c r="M40" s="37"/>
      <c r="N40" s="37"/>
      <c r="O40" s="37"/>
    </row>
    <row r="41" spans="1:15" s="38" customFormat="1" ht="30" customHeight="1" x14ac:dyDescent="0.4">
      <c r="A41" s="127" t="s">
        <v>25</v>
      </c>
      <c r="B41" s="127"/>
      <c r="C41" s="127"/>
      <c r="D41" s="127"/>
      <c r="E41" s="127"/>
      <c r="F41" s="127"/>
      <c r="G41" s="127"/>
      <c r="H41" s="127"/>
      <c r="I41" s="127"/>
      <c r="J41" s="127"/>
      <c r="K41" s="127"/>
      <c r="L41" s="127"/>
      <c r="M41" s="40"/>
      <c r="N41" s="40"/>
      <c r="O41" s="40"/>
    </row>
  </sheetData>
  <mergeCells count="2">
    <mergeCell ref="A40:L40"/>
    <mergeCell ref="A41:L41"/>
  </mergeCells>
  <hyperlinks>
    <hyperlink ref="A41" r:id="rId1" display="https://exceltemplate.net/support/ " xr:uid="{00000000-0004-0000-0F00-000000000000}"/>
    <hyperlink ref="A41:L41" r:id="rId2" display="https://exceltemplate.net/support/" xr:uid="{00000000-0004-0000-0F00-000001000000}"/>
  </hyperlinks>
  <pageMargins left="0.7" right="0.7" top="0.75" bottom="0.75" header="0.3" footer="0.3"/>
  <pageSetup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S142"/>
  <sheetViews>
    <sheetView showGridLines="0" topLeftCell="B1" zoomScaleNormal="100" workbookViewId="0">
      <selection activeCell="B15" sqref="B15:B25"/>
    </sheetView>
  </sheetViews>
  <sheetFormatPr defaultColWidth="9.140625" defaultRowHeight="12.75" x14ac:dyDescent="0.2"/>
  <cols>
    <col min="1" max="1" width="21.28515625" style="1" customWidth="1"/>
    <col min="2" max="2" width="29.85546875" style="1" customWidth="1"/>
    <col min="3" max="12" width="5.7109375" style="1" customWidth="1"/>
    <col min="13" max="16384" width="9.140625" style="1"/>
  </cols>
  <sheetData>
    <row r="2" spans="1:19" x14ac:dyDescent="0.2">
      <c r="A2" s="29" t="s">
        <v>20</v>
      </c>
      <c r="B2" s="31">
        <v>16</v>
      </c>
    </row>
    <row r="3" spans="1:19" x14ac:dyDescent="0.2">
      <c r="A3" s="29" t="s">
        <v>2</v>
      </c>
      <c r="B3" s="32" t="s">
        <v>3</v>
      </c>
    </row>
    <row r="4" spans="1:19" hidden="1" x14ac:dyDescent="0.2">
      <c r="A4" s="30" t="s">
        <v>4</v>
      </c>
      <c r="B4" s="42" t="s">
        <v>7</v>
      </c>
      <c r="C4" s="43"/>
      <c r="D4" s="43"/>
      <c r="E4" s="43"/>
      <c r="F4" s="43"/>
      <c r="G4" s="43"/>
      <c r="H4" s="43"/>
      <c r="I4" s="43"/>
      <c r="J4" s="43"/>
      <c r="K4" s="43"/>
      <c r="L4" s="44"/>
    </row>
    <row r="5" spans="1:19" hidden="1" x14ac:dyDescent="0.2">
      <c r="B5" s="45" t="s">
        <v>8</v>
      </c>
      <c r="C5" s="46"/>
      <c r="D5" s="46"/>
      <c r="E5" s="46"/>
      <c r="F5" s="46"/>
      <c r="G5" s="46"/>
      <c r="H5" s="46"/>
      <c r="I5" s="46"/>
      <c r="J5" s="46"/>
      <c r="K5" s="46"/>
      <c r="L5" s="47"/>
    </row>
    <row r="6" spans="1:19" hidden="1" x14ac:dyDescent="0.2">
      <c r="B6" s="45" t="s">
        <v>9</v>
      </c>
      <c r="C6" s="46"/>
      <c r="D6" s="46"/>
      <c r="E6" s="46"/>
      <c r="F6" s="46"/>
      <c r="G6" s="46"/>
      <c r="H6" s="46"/>
      <c r="I6" s="46"/>
      <c r="J6" s="46"/>
      <c r="K6" s="46"/>
      <c r="L6" s="47"/>
    </row>
    <row r="7" spans="1:19" hidden="1" x14ac:dyDescent="0.2">
      <c r="B7" s="45" t="s">
        <v>10</v>
      </c>
      <c r="C7" s="46"/>
      <c r="D7" s="46"/>
      <c r="E7" s="46"/>
      <c r="F7" s="46"/>
      <c r="G7" s="46"/>
      <c r="H7" s="46"/>
      <c r="I7" s="46"/>
      <c r="J7" s="46"/>
      <c r="K7" s="46"/>
      <c r="L7" s="47"/>
    </row>
    <row r="8" spans="1:19" hidden="1" x14ac:dyDescent="0.2">
      <c r="B8" s="45" t="s">
        <v>5</v>
      </c>
      <c r="C8" s="46"/>
      <c r="D8" s="46"/>
      <c r="E8" s="46"/>
      <c r="F8" s="46"/>
      <c r="G8" s="46"/>
      <c r="H8" s="46"/>
      <c r="I8" s="46"/>
      <c r="J8" s="46"/>
      <c r="K8" s="46"/>
      <c r="L8" s="47"/>
    </row>
    <row r="9" spans="1:19" hidden="1" x14ac:dyDescent="0.2">
      <c r="B9" s="48" t="s">
        <v>6</v>
      </c>
      <c r="C9" s="49"/>
      <c r="D9" s="49"/>
      <c r="E9" s="49"/>
      <c r="F9" s="49"/>
      <c r="G9" s="49"/>
      <c r="H9" s="49"/>
      <c r="I9" s="49"/>
      <c r="J9" s="49"/>
      <c r="K9" s="49"/>
      <c r="L9" s="50"/>
    </row>
    <row r="12" spans="1:19" ht="13.5" thickBot="1" x14ac:dyDescent="0.25">
      <c r="A12" s="99" t="s">
        <v>1</v>
      </c>
      <c r="B12" s="99" t="s">
        <v>19</v>
      </c>
      <c r="C12" s="99" t="s">
        <v>30</v>
      </c>
      <c r="E12" s="100" t="s">
        <v>17</v>
      </c>
      <c r="F12" s="100"/>
      <c r="G12" s="101"/>
      <c r="H12" s="101"/>
      <c r="I12" s="101"/>
      <c r="J12" s="101"/>
      <c r="K12" s="101"/>
      <c r="L12" s="101"/>
    </row>
    <row r="13" spans="1:19" ht="13.5" thickBot="1" x14ac:dyDescent="0.25">
      <c r="A13" s="99"/>
      <c r="B13" s="99"/>
      <c r="C13" s="99"/>
      <c r="E13" s="109">
        <v>16</v>
      </c>
      <c r="F13" s="110"/>
      <c r="G13" s="111">
        <v>32</v>
      </c>
      <c r="H13" s="112"/>
      <c r="I13" s="112">
        <v>64</v>
      </c>
      <c r="J13" s="112"/>
      <c r="K13" s="113">
        <v>128</v>
      </c>
      <c r="L13" s="113"/>
    </row>
    <row r="14" spans="1:19" x14ac:dyDescent="0.2">
      <c r="A14" s="99"/>
      <c r="B14" s="99"/>
      <c r="C14" s="99"/>
      <c r="E14" s="102" t="s">
        <v>18</v>
      </c>
      <c r="F14" s="103"/>
      <c r="G14" s="104" t="s">
        <v>18</v>
      </c>
      <c r="H14" s="105"/>
      <c r="I14" s="104" t="s">
        <v>18</v>
      </c>
      <c r="J14" s="106"/>
      <c r="K14" s="107" t="s">
        <v>18</v>
      </c>
      <c r="L14" s="108"/>
      <c r="N14" s="1" t="s">
        <v>80</v>
      </c>
      <c r="S14" s="1" t="s">
        <v>79</v>
      </c>
    </row>
    <row r="15" spans="1:19" x14ac:dyDescent="0.2">
      <c r="A15" s="77">
        <f>IF(B2&lt;&gt;"",1,"")</f>
        <v>1</v>
      </c>
      <c r="B15" s="86"/>
      <c r="C15" s="78">
        <f>IFERROR(VLOOKUP(B15,'Ranking'!$B$3:$C$28,2,0),0)</f>
        <v>0</v>
      </c>
      <c r="E15" s="52">
        <v>1</v>
      </c>
      <c r="F15" s="1">
        <v>13</v>
      </c>
      <c r="G15" s="52">
        <v>1</v>
      </c>
      <c r="H15" s="27">
        <v>32</v>
      </c>
      <c r="I15" s="52">
        <v>1</v>
      </c>
      <c r="J15" s="53">
        <v>64</v>
      </c>
      <c r="K15" s="51">
        <v>1</v>
      </c>
      <c r="L15" s="26">
        <v>128</v>
      </c>
      <c r="O15" s="1">
        <v>11</v>
      </c>
      <c r="S15" s="1">
        <f ca="1">RANDBETWEEN(9,16)</f>
        <v>11</v>
      </c>
    </row>
    <row r="16" spans="1:19" x14ac:dyDescent="0.2">
      <c r="A16" s="77">
        <f>IF(OR(A15="",A15=$B$2),"",A15+1)</f>
        <v>2</v>
      </c>
      <c r="B16" s="86"/>
      <c r="C16" s="78">
        <f>IFERROR(VLOOKUP(B16,'Ranking'!$B$3:$C$28,2,0),0)</f>
        <v>0</v>
      </c>
      <c r="E16" s="52">
        <v>7</v>
      </c>
      <c r="F16" s="1">
        <v>10</v>
      </c>
      <c r="G16" s="52">
        <v>16</v>
      </c>
      <c r="H16" s="27">
        <v>17</v>
      </c>
      <c r="I16" s="52">
        <v>32</v>
      </c>
      <c r="J16" s="53">
        <v>33</v>
      </c>
      <c r="K16" s="51">
        <v>64</v>
      </c>
      <c r="L16" s="26">
        <v>65</v>
      </c>
      <c r="O16" s="1">
        <v>14</v>
      </c>
      <c r="S16" s="1">
        <f ca="1">RANDBETWEEN(8,16)</f>
        <v>10</v>
      </c>
    </row>
    <row r="17" spans="1:19" x14ac:dyDescent="0.2">
      <c r="A17" s="77">
        <f t="shared" ref="A17:A80" si="0">IF(OR(A16="",A16=$B$2),"",A16+1)</f>
        <v>3</v>
      </c>
      <c r="B17" s="86"/>
      <c r="C17" s="78">
        <f>IFERROR(VLOOKUP(B17,'Ranking'!$B$3:$C$28,2,0),0)</f>
        <v>0</v>
      </c>
      <c r="E17" s="52">
        <v>3</v>
      </c>
      <c r="F17" s="1">
        <v>16</v>
      </c>
      <c r="G17" s="52">
        <v>9</v>
      </c>
      <c r="H17" s="27">
        <v>24</v>
      </c>
      <c r="I17" s="52">
        <v>16</v>
      </c>
      <c r="J17" s="53">
        <v>49</v>
      </c>
      <c r="K17" s="51">
        <v>32</v>
      </c>
      <c r="L17" s="26">
        <v>97</v>
      </c>
      <c r="O17" s="1">
        <v>8</v>
      </c>
      <c r="S17" s="1">
        <f t="shared" ref="S17:S22" ca="1" si="1">RANDBETWEEN(8,16)</f>
        <v>11</v>
      </c>
    </row>
    <row r="18" spans="1:19" x14ac:dyDescent="0.2">
      <c r="A18" s="77">
        <f t="shared" si="0"/>
        <v>4</v>
      </c>
      <c r="B18" s="86"/>
      <c r="C18" s="78">
        <f>IFERROR(VLOOKUP(B18,'Ranking'!$B$3:$C$28,2,0),0)</f>
        <v>0</v>
      </c>
      <c r="E18" s="52">
        <v>5</v>
      </c>
      <c r="F18" s="1">
        <v>14</v>
      </c>
      <c r="G18" s="52">
        <v>13</v>
      </c>
      <c r="H18" s="27">
        <v>20</v>
      </c>
      <c r="I18" s="52">
        <v>17</v>
      </c>
      <c r="J18" s="53">
        <v>48</v>
      </c>
      <c r="K18" s="51">
        <v>33</v>
      </c>
      <c r="L18" s="26">
        <v>96</v>
      </c>
      <c r="O18" s="1">
        <v>12</v>
      </c>
      <c r="S18" s="1">
        <f t="shared" ca="1" si="1"/>
        <v>12</v>
      </c>
    </row>
    <row r="19" spans="1:19" x14ac:dyDescent="0.2">
      <c r="A19" s="77">
        <f t="shared" si="0"/>
        <v>5</v>
      </c>
      <c r="B19" s="86"/>
      <c r="C19" s="78">
        <f>IFERROR(VLOOKUP(B19,'Ranking'!$B$3:$C$28,2,0),0)</f>
        <v>0</v>
      </c>
      <c r="E19" s="52">
        <v>4</v>
      </c>
      <c r="F19" s="1">
        <v>12</v>
      </c>
      <c r="G19" s="52">
        <v>4</v>
      </c>
      <c r="H19" s="27">
        <v>29</v>
      </c>
      <c r="I19" s="52">
        <v>9</v>
      </c>
      <c r="J19" s="53">
        <v>56</v>
      </c>
      <c r="K19" s="51">
        <v>16</v>
      </c>
      <c r="L19" s="26">
        <v>113</v>
      </c>
      <c r="O19" s="1">
        <v>13</v>
      </c>
      <c r="S19" s="1">
        <f t="shared" ca="1" si="1"/>
        <v>13</v>
      </c>
    </row>
    <row r="20" spans="1:19" x14ac:dyDescent="0.2">
      <c r="A20" s="77">
        <f t="shared" si="0"/>
        <v>6</v>
      </c>
      <c r="B20" s="86"/>
      <c r="C20" s="78">
        <f>IFERROR(VLOOKUP(B20,'Ranking'!$B$3:$C$28,2,0),0)</f>
        <v>0</v>
      </c>
      <c r="E20" s="52">
        <v>8</v>
      </c>
      <c r="F20" s="1">
        <v>11</v>
      </c>
      <c r="G20" s="52">
        <v>12</v>
      </c>
      <c r="H20" s="27">
        <v>21</v>
      </c>
      <c r="I20" s="52">
        <v>24</v>
      </c>
      <c r="J20" s="53">
        <v>41</v>
      </c>
      <c r="K20" s="51">
        <v>49</v>
      </c>
      <c r="L20" s="26">
        <v>80</v>
      </c>
      <c r="O20" s="1">
        <v>14</v>
      </c>
      <c r="S20" s="1">
        <f ca="1">RANDBETWEEN(9,16)</f>
        <v>12</v>
      </c>
    </row>
    <row r="21" spans="1:19" x14ac:dyDescent="0.2">
      <c r="A21" s="77">
        <f t="shared" si="0"/>
        <v>7</v>
      </c>
      <c r="B21" s="86"/>
      <c r="C21" s="78">
        <f>IFERROR(VLOOKUP(B21,'Ranking'!$B$3:$C$28,2,0),0)</f>
        <v>0</v>
      </c>
      <c r="E21" s="52">
        <v>6</v>
      </c>
      <c r="F21" s="1">
        <v>9</v>
      </c>
      <c r="G21" s="52">
        <v>5</v>
      </c>
      <c r="H21" s="27">
        <v>28</v>
      </c>
      <c r="I21" s="52">
        <v>25</v>
      </c>
      <c r="J21" s="53">
        <v>40</v>
      </c>
      <c r="K21" s="51">
        <v>17</v>
      </c>
      <c r="L21" s="26">
        <v>112</v>
      </c>
      <c r="O21" s="1">
        <v>16</v>
      </c>
      <c r="S21" s="1">
        <f t="shared" ca="1" si="1"/>
        <v>9</v>
      </c>
    </row>
    <row r="22" spans="1:19" ht="13.5" thickBot="1" x14ac:dyDescent="0.25">
      <c r="A22" s="77">
        <f t="shared" si="0"/>
        <v>8</v>
      </c>
      <c r="B22" s="86"/>
      <c r="C22" s="78">
        <f>IFERROR(VLOOKUP(B22,'Ranking'!$B$3:$C$28,2,0),0)</f>
        <v>0</v>
      </c>
      <c r="E22" s="54">
        <v>2</v>
      </c>
      <c r="F22" s="1">
        <v>15</v>
      </c>
      <c r="G22" s="52">
        <v>8</v>
      </c>
      <c r="H22" s="27">
        <v>25</v>
      </c>
      <c r="I22" s="52">
        <v>8</v>
      </c>
      <c r="J22" s="53">
        <v>57</v>
      </c>
      <c r="K22" s="51">
        <v>48</v>
      </c>
      <c r="L22" s="26">
        <v>81</v>
      </c>
      <c r="O22" s="1">
        <v>15</v>
      </c>
      <c r="S22" s="1">
        <f t="shared" ca="1" si="1"/>
        <v>16</v>
      </c>
    </row>
    <row r="23" spans="1:19" x14ac:dyDescent="0.2">
      <c r="A23" s="77">
        <f t="shared" si="0"/>
        <v>9</v>
      </c>
      <c r="B23" s="86"/>
      <c r="C23" s="78">
        <f>IFERROR(VLOOKUP(B23,'Ranking'!$B$3:$C$28,2,0),0)</f>
        <v>0</v>
      </c>
      <c r="E23" s="28"/>
      <c r="F23" s="28"/>
      <c r="G23" s="52">
        <v>2</v>
      </c>
      <c r="H23" s="27">
        <v>31</v>
      </c>
      <c r="I23" s="52">
        <v>5</v>
      </c>
      <c r="J23" s="53">
        <v>60</v>
      </c>
      <c r="K23" s="51">
        <v>9</v>
      </c>
      <c r="L23" s="26">
        <v>120</v>
      </c>
    </row>
    <row r="24" spans="1:19" x14ac:dyDescent="0.2">
      <c r="A24" s="77">
        <f t="shared" si="0"/>
        <v>10</v>
      </c>
      <c r="B24" s="86"/>
      <c r="C24" s="78">
        <f>IFERROR(VLOOKUP(B24,'Ranking'!$B$3:$C$28,2,0),0)</f>
        <v>0</v>
      </c>
      <c r="E24" s="28"/>
      <c r="F24" s="28"/>
      <c r="G24" s="52">
        <v>15</v>
      </c>
      <c r="H24" s="27">
        <v>18</v>
      </c>
      <c r="I24" s="52">
        <v>28</v>
      </c>
      <c r="J24" s="53">
        <v>37</v>
      </c>
      <c r="K24" s="51">
        <v>56</v>
      </c>
      <c r="L24" s="26">
        <v>73</v>
      </c>
    </row>
    <row r="25" spans="1:19" x14ac:dyDescent="0.2">
      <c r="A25" s="77">
        <f t="shared" si="0"/>
        <v>11</v>
      </c>
      <c r="B25" s="86"/>
      <c r="C25" s="78">
        <f>IFERROR(VLOOKUP(B25,'Ranking'!$B$3:$C$28,2,0),0)</f>
        <v>0</v>
      </c>
      <c r="E25" s="28"/>
      <c r="F25" s="28"/>
      <c r="G25" s="52">
        <v>10</v>
      </c>
      <c r="H25" s="27">
        <v>23</v>
      </c>
      <c r="I25" s="52">
        <v>12</v>
      </c>
      <c r="J25" s="53">
        <v>53</v>
      </c>
      <c r="K25" s="51">
        <v>24</v>
      </c>
      <c r="L25" s="26">
        <v>105</v>
      </c>
    </row>
    <row r="26" spans="1:19" x14ac:dyDescent="0.2">
      <c r="A26" s="77">
        <f t="shared" si="0"/>
        <v>12</v>
      </c>
      <c r="B26" s="86"/>
      <c r="C26" s="78">
        <f>IFERROR(VLOOKUP(B26,'Ranking'!$B$3:$C$28,2,0),0)</f>
        <v>0</v>
      </c>
      <c r="E26" s="28"/>
      <c r="F26" s="28"/>
      <c r="G26" s="52">
        <v>14</v>
      </c>
      <c r="H26" s="27">
        <v>19</v>
      </c>
      <c r="I26" s="52">
        <v>21</v>
      </c>
      <c r="J26" s="53">
        <v>44</v>
      </c>
      <c r="K26" s="51">
        <v>41</v>
      </c>
      <c r="L26" s="26">
        <v>88</v>
      </c>
    </row>
    <row r="27" spans="1:19" x14ac:dyDescent="0.2">
      <c r="A27" s="77">
        <f t="shared" si="0"/>
        <v>13</v>
      </c>
      <c r="B27" s="88"/>
      <c r="C27" s="78">
        <f>IFERROR(VLOOKUP(B27,'Ranking'!$B$3:$C$28,2,0),0)</f>
        <v>0</v>
      </c>
      <c r="E27" s="28"/>
      <c r="F27" s="28"/>
      <c r="G27" s="52">
        <v>3</v>
      </c>
      <c r="H27" s="27">
        <v>30</v>
      </c>
      <c r="I27" s="52">
        <v>13</v>
      </c>
      <c r="J27" s="53">
        <v>52</v>
      </c>
      <c r="K27" s="51">
        <v>25</v>
      </c>
      <c r="L27" s="26">
        <v>104</v>
      </c>
    </row>
    <row r="28" spans="1:19" x14ac:dyDescent="0.2">
      <c r="A28" s="77">
        <f t="shared" si="0"/>
        <v>14</v>
      </c>
      <c r="C28" s="78">
        <f>IFERROR(VLOOKUP(B28,'Ranking'!$B$3:$C$28,2,0),0)</f>
        <v>0</v>
      </c>
      <c r="E28" s="28"/>
      <c r="F28" s="28"/>
      <c r="G28" s="52">
        <v>11</v>
      </c>
      <c r="H28" s="27">
        <v>22</v>
      </c>
      <c r="I28" s="52">
        <v>20</v>
      </c>
      <c r="J28" s="53">
        <v>45</v>
      </c>
      <c r="K28" s="51">
        <v>40</v>
      </c>
      <c r="L28" s="26">
        <v>89</v>
      </c>
    </row>
    <row r="29" spans="1:19" x14ac:dyDescent="0.2">
      <c r="A29" s="77">
        <f t="shared" si="0"/>
        <v>15</v>
      </c>
      <c r="B29" s="88"/>
      <c r="C29" s="78">
        <f>IFERROR(VLOOKUP(B29,'Ranking'!$B$3:$C$28,2,0),0)</f>
        <v>0</v>
      </c>
      <c r="E29" s="28"/>
      <c r="F29" s="28"/>
      <c r="G29" s="52">
        <v>6</v>
      </c>
      <c r="H29" s="27">
        <v>27</v>
      </c>
      <c r="I29" s="52">
        <v>29</v>
      </c>
      <c r="J29" s="53">
        <v>36</v>
      </c>
      <c r="K29" s="51">
        <v>8</v>
      </c>
      <c r="L29" s="26">
        <v>121</v>
      </c>
    </row>
    <row r="30" spans="1:19" ht="13.5" thickBot="1" x14ac:dyDescent="0.25">
      <c r="A30" s="77">
        <f t="shared" si="0"/>
        <v>16</v>
      </c>
      <c r="B30" s="88"/>
      <c r="C30" s="78">
        <f>IFERROR(VLOOKUP(B30,'Ranking'!$B$3:$C$28,2,0),0)</f>
        <v>0</v>
      </c>
      <c r="E30" s="28"/>
      <c r="F30" s="28"/>
      <c r="G30" s="54">
        <v>7</v>
      </c>
      <c r="H30" s="56">
        <v>26</v>
      </c>
      <c r="I30" s="52">
        <v>4</v>
      </c>
      <c r="J30" s="53">
        <v>61</v>
      </c>
      <c r="K30" s="51">
        <v>57</v>
      </c>
      <c r="L30" s="26">
        <v>72</v>
      </c>
    </row>
    <row r="31" spans="1:19" x14ac:dyDescent="0.2">
      <c r="A31" s="77" t="str">
        <f t="shared" si="0"/>
        <v/>
      </c>
      <c r="B31" s="88"/>
      <c r="C31" s="78">
        <f>IFERROR(VLOOKUP(B31,'Ranking'!$B$3:$C$28,2,0),0)</f>
        <v>0</v>
      </c>
      <c r="E31" s="28"/>
      <c r="F31" s="28"/>
      <c r="G31" s="28"/>
      <c r="H31" s="28"/>
      <c r="I31" s="52">
        <v>3</v>
      </c>
      <c r="J31" s="53">
        <v>62</v>
      </c>
      <c r="K31" s="51">
        <v>5</v>
      </c>
      <c r="L31" s="26">
        <v>124</v>
      </c>
    </row>
    <row r="32" spans="1:19" x14ac:dyDescent="0.2">
      <c r="A32" s="77" t="str">
        <f t="shared" si="0"/>
        <v/>
      </c>
      <c r="B32" s="88"/>
      <c r="C32" s="78">
        <f>IFERROR(VLOOKUP(B32,'Ranking'!$B$3:$C$28,2,0),0)</f>
        <v>0</v>
      </c>
      <c r="E32" s="28"/>
      <c r="F32" s="28"/>
      <c r="G32" s="28"/>
      <c r="H32" s="28"/>
      <c r="I32" s="52">
        <v>30</v>
      </c>
      <c r="J32" s="53">
        <v>35</v>
      </c>
      <c r="K32" s="51">
        <v>60</v>
      </c>
      <c r="L32" s="26">
        <v>69</v>
      </c>
    </row>
    <row r="33" spans="1:12" x14ac:dyDescent="0.2">
      <c r="A33" s="77" t="str">
        <f t="shared" si="0"/>
        <v/>
      </c>
      <c r="B33" s="86"/>
      <c r="C33" s="78">
        <f>IFERROR(VLOOKUP(B33,'Ranking'!$B$3:$C$28,2,0),0)</f>
        <v>0</v>
      </c>
      <c r="E33" s="28"/>
      <c r="F33" s="28"/>
      <c r="G33" s="28"/>
      <c r="H33" s="28"/>
      <c r="I33" s="52">
        <v>14</v>
      </c>
      <c r="J33" s="53">
        <v>51</v>
      </c>
      <c r="K33" s="51">
        <v>28</v>
      </c>
      <c r="L33" s="26">
        <v>101</v>
      </c>
    </row>
    <row r="34" spans="1:12" x14ac:dyDescent="0.2">
      <c r="A34" s="77" t="str">
        <f t="shared" si="0"/>
        <v/>
      </c>
      <c r="B34" s="88"/>
      <c r="C34" s="78">
        <f>IFERROR(VLOOKUP(B34,'Ranking'!$B$3:$C$28,2,0),0)</f>
        <v>0</v>
      </c>
      <c r="E34" s="28"/>
      <c r="F34" s="28"/>
      <c r="G34" s="28"/>
      <c r="H34" s="28"/>
      <c r="I34" s="52">
        <v>19</v>
      </c>
      <c r="J34" s="53">
        <v>46</v>
      </c>
      <c r="K34" s="51">
        <v>37</v>
      </c>
      <c r="L34" s="26">
        <v>92</v>
      </c>
    </row>
    <row r="35" spans="1:12" x14ac:dyDescent="0.2">
      <c r="A35" s="77" t="str">
        <f t="shared" si="0"/>
        <v/>
      </c>
      <c r="B35" s="88"/>
      <c r="C35" s="78">
        <f>IFERROR(VLOOKUP(B35,'Ranking'!$B$3:$C$28,2,0),0)</f>
        <v>0</v>
      </c>
      <c r="E35" s="28"/>
      <c r="F35" s="28"/>
      <c r="G35" s="28"/>
      <c r="H35" s="28"/>
      <c r="I35" s="52">
        <v>11</v>
      </c>
      <c r="J35" s="53">
        <v>54</v>
      </c>
      <c r="K35" s="51">
        <v>12</v>
      </c>
      <c r="L35" s="26">
        <v>117</v>
      </c>
    </row>
    <row r="36" spans="1:12" x14ac:dyDescent="0.2">
      <c r="A36" s="77" t="str">
        <f t="shared" si="0"/>
        <v/>
      </c>
      <c r="B36" s="88"/>
      <c r="C36" s="78">
        <f>IFERROR(VLOOKUP(B36,'Ranking'!$B$3:$C$28,2,0),0)</f>
        <v>0</v>
      </c>
      <c r="E36" s="28"/>
      <c r="F36" s="28"/>
      <c r="G36" s="28"/>
      <c r="H36" s="28"/>
      <c r="I36" s="52">
        <v>22</v>
      </c>
      <c r="J36" s="53">
        <v>43</v>
      </c>
      <c r="K36" s="51">
        <v>53</v>
      </c>
      <c r="L36" s="26">
        <v>76</v>
      </c>
    </row>
    <row r="37" spans="1:12" x14ac:dyDescent="0.2">
      <c r="A37" s="77" t="str">
        <f t="shared" si="0"/>
        <v/>
      </c>
      <c r="B37" s="88"/>
      <c r="C37" s="78">
        <f>IFERROR(VLOOKUP(B37,'Ranking'!$B$3:$C$28,2,0),0)</f>
        <v>0</v>
      </c>
      <c r="E37" s="28"/>
      <c r="F37" s="28"/>
      <c r="G37" s="28"/>
      <c r="H37" s="28"/>
      <c r="I37" s="52">
        <v>27</v>
      </c>
      <c r="J37" s="53">
        <v>38</v>
      </c>
      <c r="K37" s="51">
        <v>21</v>
      </c>
      <c r="L37" s="26">
        <v>108</v>
      </c>
    </row>
    <row r="38" spans="1:12" x14ac:dyDescent="0.2">
      <c r="A38" s="77" t="str">
        <f t="shared" si="0"/>
        <v/>
      </c>
      <c r="B38" s="88"/>
      <c r="C38" s="78">
        <f>IFERROR(VLOOKUP(B38,'Ranking'!$B$3:$C$28,2,0),0)</f>
        <v>0</v>
      </c>
      <c r="E38" s="28"/>
      <c r="F38" s="28"/>
      <c r="G38" s="28"/>
      <c r="H38" s="28"/>
      <c r="I38" s="52">
        <v>6</v>
      </c>
      <c r="J38" s="53">
        <v>59</v>
      </c>
      <c r="K38" s="51">
        <v>44</v>
      </c>
      <c r="L38" s="26">
        <v>85</v>
      </c>
    </row>
    <row r="39" spans="1:12" x14ac:dyDescent="0.2">
      <c r="A39" s="77" t="str">
        <f t="shared" si="0"/>
        <v/>
      </c>
      <c r="B39" s="88"/>
      <c r="C39" s="78">
        <f>IFERROR(VLOOKUP(B39,'Ranking'!$B$3:$C$28,2,0),0)</f>
        <v>0</v>
      </c>
      <c r="E39" s="28"/>
      <c r="F39" s="28"/>
      <c r="G39" s="28"/>
      <c r="H39" s="28"/>
      <c r="I39" s="52">
        <v>7</v>
      </c>
      <c r="J39" s="53">
        <v>58</v>
      </c>
      <c r="K39" s="51">
        <v>13</v>
      </c>
      <c r="L39" s="26">
        <v>116</v>
      </c>
    </row>
    <row r="40" spans="1:12" x14ac:dyDescent="0.2">
      <c r="A40" s="77" t="str">
        <f t="shared" si="0"/>
        <v/>
      </c>
      <c r="B40" s="36"/>
      <c r="C40" s="78">
        <f>IFERROR(VLOOKUP(B40,'Ranking'!$B$3:$C$28,2,0),0)</f>
        <v>0</v>
      </c>
      <c r="E40" s="28"/>
      <c r="F40" s="28"/>
      <c r="G40" s="28"/>
      <c r="H40" s="28"/>
      <c r="I40" s="52">
        <v>26</v>
      </c>
      <c r="J40" s="53">
        <v>39</v>
      </c>
      <c r="K40" s="51">
        <v>52</v>
      </c>
      <c r="L40" s="26">
        <v>77</v>
      </c>
    </row>
    <row r="41" spans="1:12" x14ac:dyDescent="0.2">
      <c r="A41" s="77" t="str">
        <f t="shared" si="0"/>
        <v/>
      </c>
      <c r="B41" s="36"/>
      <c r="C41" s="78">
        <f>IFERROR(VLOOKUP(B41,'Ranking'!$B$3:$C$28,2,0),0)</f>
        <v>0</v>
      </c>
      <c r="E41" s="28"/>
      <c r="F41" s="28"/>
      <c r="G41" s="28"/>
      <c r="H41" s="28"/>
      <c r="I41" s="52">
        <v>10</v>
      </c>
      <c r="J41" s="53">
        <v>55</v>
      </c>
      <c r="K41" s="51">
        <v>20</v>
      </c>
      <c r="L41" s="26">
        <v>109</v>
      </c>
    </row>
    <row r="42" spans="1:12" x14ac:dyDescent="0.2">
      <c r="A42" s="77" t="str">
        <f t="shared" si="0"/>
        <v/>
      </c>
      <c r="B42" s="36"/>
      <c r="C42" s="78">
        <f>IFERROR(VLOOKUP(B42,'Ranking'!$B$3:$C$28,2,0),0)</f>
        <v>0</v>
      </c>
      <c r="E42" s="28"/>
      <c r="F42" s="28"/>
      <c r="G42" s="28"/>
      <c r="H42" s="28"/>
      <c r="I42" s="52">
        <v>23</v>
      </c>
      <c r="J42" s="53">
        <v>42</v>
      </c>
      <c r="K42" s="51">
        <v>45</v>
      </c>
      <c r="L42" s="26">
        <v>84</v>
      </c>
    </row>
    <row r="43" spans="1:12" x14ac:dyDescent="0.2">
      <c r="A43" s="77" t="str">
        <f t="shared" si="0"/>
        <v/>
      </c>
      <c r="B43" s="36"/>
      <c r="C43" s="78">
        <f>IFERROR(VLOOKUP(B43,'Ranking'!$B$3:$C$28,2,0),0)</f>
        <v>0</v>
      </c>
      <c r="E43" s="28"/>
      <c r="F43" s="28"/>
      <c r="G43" s="28"/>
      <c r="H43" s="28"/>
      <c r="I43" s="52">
        <v>15</v>
      </c>
      <c r="J43" s="53">
        <v>50</v>
      </c>
      <c r="K43" s="51">
        <v>29</v>
      </c>
      <c r="L43" s="26">
        <v>100</v>
      </c>
    </row>
    <row r="44" spans="1:12" x14ac:dyDescent="0.2">
      <c r="A44" s="77" t="str">
        <f t="shared" si="0"/>
        <v/>
      </c>
      <c r="B44" s="36"/>
      <c r="C44" s="78">
        <f>IFERROR(VLOOKUP(B44,'Ranking'!$B$3:$C$28,2,0),0)</f>
        <v>0</v>
      </c>
      <c r="E44" s="28"/>
      <c r="F44" s="28"/>
      <c r="G44" s="28"/>
      <c r="H44" s="28"/>
      <c r="I44" s="52">
        <v>18</v>
      </c>
      <c r="J44" s="53">
        <v>47</v>
      </c>
      <c r="K44" s="51">
        <v>36</v>
      </c>
      <c r="L44" s="26">
        <v>93</v>
      </c>
    </row>
    <row r="45" spans="1:12" x14ac:dyDescent="0.2">
      <c r="A45" s="77" t="str">
        <f t="shared" si="0"/>
        <v/>
      </c>
      <c r="B45" s="36"/>
      <c r="C45" s="78">
        <f>IFERROR(VLOOKUP(B45,'Ranking'!$B$3:$C$28,2,0),0)</f>
        <v>0</v>
      </c>
      <c r="E45" s="28"/>
      <c r="F45" s="28"/>
      <c r="G45" s="28"/>
      <c r="H45" s="28"/>
      <c r="I45" s="52">
        <v>31</v>
      </c>
      <c r="J45" s="53">
        <v>34</v>
      </c>
      <c r="K45" s="51">
        <v>4</v>
      </c>
      <c r="L45" s="26">
        <v>125</v>
      </c>
    </row>
    <row r="46" spans="1:12" ht="13.5" thickBot="1" x14ac:dyDescent="0.25">
      <c r="A46" s="77" t="str">
        <f t="shared" si="0"/>
        <v/>
      </c>
      <c r="B46" s="36"/>
      <c r="C46" s="78">
        <f>IFERROR(VLOOKUP(B46,'Ranking'!$B$3:$C$28,2,0),0)</f>
        <v>0</v>
      </c>
      <c r="E46" s="28"/>
      <c r="F46" s="28"/>
      <c r="G46" s="28"/>
      <c r="H46" s="28"/>
      <c r="I46" s="54">
        <v>2</v>
      </c>
      <c r="J46" s="55">
        <v>63</v>
      </c>
      <c r="K46" s="51">
        <v>61</v>
      </c>
      <c r="L46" s="26">
        <v>68</v>
      </c>
    </row>
    <row r="47" spans="1:12" x14ac:dyDescent="0.2">
      <c r="A47" s="77" t="str">
        <f t="shared" si="0"/>
        <v/>
      </c>
      <c r="B47" s="36"/>
      <c r="C47" s="78">
        <f>IFERROR(VLOOKUP(B47,'Ranking'!$B$3:$C$28,2,0),0)</f>
        <v>0</v>
      </c>
      <c r="E47" s="28"/>
      <c r="F47" s="28"/>
      <c r="G47" s="28"/>
      <c r="H47" s="28"/>
      <c r="I47" s="28"/>
      <c r="J47" s="28"/>
      <c r="K47" s="26">
        <v>3</v>
      </c>
      <c r="L47" s="26">
        <v>126</v>
      </c>
    </row>
    <row r="48" spans="1:12" x14ac:dyDescent="0.2">
      <c r="A48" s="77" t="str">
        <f t="shared" si="0"/>
        <v/>
      </c>
      <c r="B48" s="36"/>
      <c r="C48" s="78">
        <f>IFERROR(VLOOKUP(B48,'Ranking'!$B$3:$C$28,2,0),0)</f>
        <v>0</v>
      </c>
      <c r="E48" s="28"/>
      <c r="F48" s="28"/>
      <c r="G48" s="28"/>
      <c r="H48" s="28"/>
      <c r="I48" s="28"/>
      <c r="J48" s="28"/>
      <c r="K48" s="26">
        <v>62</v>
      </c>
      <c r="L48" s="26">
        <v>67</v>
      </c>
    </row>
    <row r="49" spans="1:12" x14ac:dyDescent="0.2">
      <c r="A49" s="77" t="str">
        <f t="shared" si="0"/>
        <v/>
      </c>
      <c r="B49" s="36"/>
      <c r="C49" s="78">
        <f>IFERROR(VLOOKUP(B49,'Ranking'!$B$3:$C$28,2,0),0)</f>
        <v>0</v>
      </c>
      <c r="E49" s="28"/>
      <c r="F49" s="28"/>
      <c r="G49" s="28"/>
      <c r="H49" s="28"/>
      <c r="I49" s="28"/>
      <c r="J49" s="28"/>
      <c r="K49" s="26">
        <v>30</v>
      </c>
      <c r="L49" s="26">
        <v>99</v>
      </c>
    </row>
    <row r="50" spans="1:12" x14ac:dyDescent="0.2">
      <c r="A50" s="77" t="str">
        <f t="shared" si="0"/>
        <v/>
      </c>
      <c r="B50" s="36"/>
      <c r="C50" s="78">
        <f>IFERROR(VLOOKUP(B50,'Ranking'!$B$3:$C$28,2,0),0)</f>
        <v>0</v>
      </c>
      <c r="E50" s="28"/>
      <c r="F50" s="28"/>
      <c r="G50" s="28"/>
      <c r="H50" s="28"/>
      <c r="I50" s="28"/>
      <c r="J50" s="28"/>
      <c r="K50" s="26">
        <v>35</v>
      </c>
      <c r="L50" s="26">
        <v>94</v>
      </c>
    </row>
    <row r="51" spans="1:12" x14ac:dyDescent="0.2">
      <c r="A51" s="77" t="str">
        <f t="shared" si="0"/>
        <v/>
      </c>
      <c r="B51" s="36"/>
      <c r="C51" s="78">
        <f>IFERROR(VLOOKUP(B51,'Ranking'!$B$3:$C$28,2,0),0)</f>
        <v>0</v>
      </c>
      <c r="E51" s="28"/>
      <c r="F51" s="28"/>
      <c r="G51" s="28"/>
      <c r="H51" s="28"/>
      <c r="I51" s="28"/>
      <c r="J51" s="28"/>
      <c r="K51" s="26">
        <v>14</v>
      </c>
      <c r="L51" s="26">
        <v>115</v>
      </c>
    </row>
    <row r="52" spans="1:12" x14ac:dyDescent="0.2">
      <c r="A52" s="77" t="str">
        <f t="shared" si="0"/>
        <v/>
      </c>
      <c r="B52" s="36"/>
      <c r="C52" s="78">
        <f>IFERROR(VLOOKUP(B52,'Ranking'!$B$3:$C$28,2,0),0)</f>
        <v>0</v>
      </c>
      <c r="E52" s="28"/>
      <c r="F52" s="28"/>
      <c r="G52" s="28"/>
      <c r="H52" s="28"/>
      <c r="I52" s="28"/>
      <c r="J52" s="28"/>
      <c r="K52" s="26">
        <v>51</v>
      </c>
      <c r="L52" s="26">
        <v>78</v>
      </c>
    </row>
    <row r="53" spans="1:12" x14ac:dyDescent="0.2">
      <c r="A53" s="77" t="str">
        <f t="shared" si="0"/>
        <v/>
      </c>
      <c r="B53" s="36"/>
      <c r="C53" s="78">
        <f>IFERROR(VLOOKUP(B53,'Ranking'!$B$3:$C$28,2,0),0)</f>
        <v>0</v>
      </c>
      <c r="E53" s="28"/>
      <c r="F53" s="28"/>
      <c r="G53" s="28"/>
      <c r="H53" s="28"/>
      <c r="I53" s="28"/>
      <c r="J53" s="28"/>
      <c r="K53" s="26">
        <v>19</v>
      </c>
      <c r="L53" s="26">
        <v>110</v>
      </c>
    </row>
    <row r="54" spans="1:12" x14ac:dyDescent="0.2">
      <c r="A54" s="77" t="str">
        <f t="shared" si="0"/>
        <v/>
      </c>
      <c r="B54" s="36"/>
      <c r="C54" s="78">
        <f>IFERROR(VLOOKUP(B54,'Ranking'!$B$3:$C$28,2,0),0)</f>
        <v>0</v>
      </c>
      <c r="E54" s="28"/>
      <c r="F54" s="28"/>
      <c r="G54" s="28"/>
      <c r="H54" s="28"/>
      <c r="I54" s="28"/>
      <c r="J54" s="28"/>
      <c r="K54" s="26">
        <v>46</v>
      </c>
      <c r="L54" s="26">
        <v>83</v>
      </c>
    </row>
    <row r="55" spans="1:12" x14ac:dyDescent="0.2">
      <c r="A55" s="77" t="str">
        <f t="shared" si="0"/>
        <v/>
      </c>
      <c r="B55" s="36"/>
      <c r="C55" s="78">
        <f>IFERROR(VLOOKUP(B55,'Ranking'!$B$3:$C$28,2,0),0)</f>
        <v>0</v>
      </c>
      <c r="E55" s="28"/>
      <c r="F55" s="28"/>
      <c r="G55" s="28"/>
      <c r="H55" s="28"/>
      <c r="I55" s="28"/>
      <c r="J55" s="28"/>
      <c r="K55" s="26">
        <v>11</v>
      </c>
      <c r="L55" s="26">
        <v>118</v>
      </c>
    </row>
    <row r="56" spans="1:12" x14ac:dyDescent="0.2">
      <c r="A56" s="77" t="str">
        <f t="shared" si="0"/>
        <v/>
      </c>
      <c r="B56" s="36"/>
      <c r="C56" s="78">
        <f>IFERROR(VLOOKUP(B56,'Ranking'!$B$3:$C$28,2,0),0)</f>
        <v>0</v>
      </c>
      <c r="E56" s="28"/>
      <c r="F56" s="28"/>
      <c r="G56" s="28"/>
      <c r="H56" s="28"/>
      <c r="I56" s="28"/>
      <c r="J56" s="28"/>
      <c r="K56" s="26">
        <v>54</v>
      </c>
      <c r="L56" s="26">
        <v>75</v>
      </c>
    </row>
    <row r="57" spans="1:12" x14ac:dyDescent="0.2">
      <c r="A57" s="77" t="str">
        <f t="shared" si="0"/>
        <v/>
      </c>
      <c r="B57" s="36"/>
      <c r="C57" s="78">
        <f>IFERROR(VLOOKUP(B57,'Ranking'!$B$3:$C$28,2,0),0)</f>
        <v>0</v>
      </c>
      <c r="E57" s="28"/>
      <c r="F57" s="28"/>
      <c r="G57" s="28"/>
      <c r="H57" s="28"/>
      <c r="I57" s="28"/>
      <c r="J57" s="28"/>
      <c r="K57" s="26">
        <v>22</v>
      </c>
      <c r="L57" s="26">
        <v>107</v>
      </c>
    </row>
    <row r="58" spans="1:12" x14ac:dyDescent="0.2">
      <c r="A58" s="77" t="str">
        <f t="shared" si="0"/>
        <v/>
      </c>
      <c r="B58" s="36"/>
      <c r="C58" s="78">
        <f>IFERROR(VLOOKUP(B58,'Ranking'!$B$3:$C$28,2,0),0)</f>
        <v>0</v>
      </c>
      <c r="E58" s="28"/>
      <c r="F58" s="28"/>
      <c r="G58" s="28"/>
      <c r="H58" s="28"/>
      <c r="I58" s="28"/>
      <c r="J58" s="28"/>
      <c r="K58" s="26">
        <v>43</v>
      </c>
      <c r="L58" s="26">
        <v>86</v>
      </c>
    </row>
    <row r="59" spans="1:12" x14ac:dyDescent="0.2">
      <c r="A59" s="77" t="str">
        <f t="shared" si="0"/>
        <v/>
      </c>
      <c r="B59" s="36"/>
      <c r="C59" s="78">
        <f>IFERROR(VLOOKUP(B59,'Ranking'!$B$3:$C$28,2,0),0)</f>
        <v>0</v>
      </c>
      <c r="E59" s="28"/>
      <c r="F59" s="28"/>
      <c r="G59" s="28"/>
      <c r="H59" s="28"/>
      <c r="I59" s="28"/>
      <c r="J59" s="28"/>
      <c r="K59" s="26">
        <v>27</v>
      </c>
      <c r="L59" s="26">
        <v>102</v>
      </c>
    </row>
    <row r="60" spans="1:12" x14ac:dyDescent="0.2">
      <c r="A60" s="77" t="str">
        <f t="shared" si="0"/>
        <v/>
      </c>
      <c r="B60" s="36"/>
      <c r="C60" s="78">
        <f>IFERROR(VLOOKUP(B60,'Ranking'!$B$3:$C$28,2,0),0)</f>
        <v>0</v>
      </c>
      <c r="E60" s="28"/>
      <c r="F60" s="28"/>
      <c r="G60" s="28"/>
      <c r="H60" s="28"/>
      <c r="I60" s="28"/>
      <c r="J60" s="28"/>
      <c r="K60" s="26">
        <v>38</v>
      </c>
      <c r="L60" s="26">
        <v>91</v>
      </c>
    </row>
    <row r="61" spans="1:12" x14ac:dyDescent="0.2">
      <c r="A61" s="77" t="str">
        <f t="shared" si="0"/>
        <v/>
      </c>
      <c r="B61" s="36"/>
      <c r="C61" s="78">
        <f>IFERROR(VLOOKUP(B61,'Ranking'!$B$3:$C$28,2,0),0)</f>
        <v>0</v>
      </c>
      <c r="E61" s="28"/>
      <c r="F61" s="28"/>
      <c r="G61" s="28"/>
      <c r="H61" s="28"/>
      <c r="I61" s="28"/>
      <c r="J61" s="28"/>
      <c r="K61" s="26">
        <v>6</v>
      </c>
      <c r="L61" s="26">
        <v>123</v>
      </c>
    </row>
    <row r="62" spans="1:12" x14ac:dyDescent="0.2">
      <c r="A62" s="77" t="str">
        <f t="shared" si="0"/>
        <v/>
      </c>
      <c r="B62" s="36"/>
      <c r="C62" s="78">
        <f>IFERROR(VLOOKUP(B62,'Ranking'!$B$3:$C$28,2,0),0)</f>
        <v>0</v>
      </c>
      <c r="E62" s="28"/>
      <c r="F62" s="28"/>
      <c r="G62" s="28"/>
      <c r="H62" s="28"/>
      <c r="I62" s="28"/>
      <c r="J62" s="28"/>
      <c r="K62" s="26">
        <v>59</v>
      </c>
      <c r="L62" s="26">
        <v>70</v>
      </c>
    </row>
    <row r="63" spans="1:12" x14ac:dyDescent="0.2">
      <c r="A63" s="77" t="str">
        <f t="shared" si="0"/>
        <v/>
      </c>
      <c r="B63" s="36"/>
      <c r="C63" s="78">
        <f>IFERROR(VLOOKUP(B63,'Ranking'!$B$3:$C$28,2,0),0)</f>
        <v>0</v>
      </c>
      <c r="E63" s="28"/>
      <c r="F63" s="28"/>
      <c r="G63" s="28"/>
      <c r="H63" s="28"/>
      <c r="I63" s="28"/>
      <c r="J63" s="28"/>
      <c r="K63" s="26">
        <v>7</v>
      </c>
      <c r="L63" s="26">
        <v>122</v>
      </c>
    </row>
    <row r="64" spans="1:12" x14ac:dyDescent="0.2">
      <c r="A64" s="77" t="str">
        <f t="shared" si="0"/>
        <v/>
      </c>
      <c r="B64" s="36"/>
      <c r="C64" s="78">
        <f>IFERROR(VLOOKUP(B64,'Ranking'!$B$3:$C$28,2,0),0)</f>
        <v>0</v>
      </c>
      <c r="E64" s="28"/>
      <c r="F64" s="28"/>
      <c r="G64" s="28"/>
      <c r="H64" s="28"/>
      <c r="I64" s="28"/>
      <c r="J64" s="28"/>
      <c r="K64" s="26">
        <v>58</v>
      </c>
      <c r="L64" s="26">
        <v>71</v>
      </c>
    </row>
    <row r="65" spans="1:12" x14ac:dyDescent="0.2">
      <c r="A65" s="77" t="str">
        <f t="shared" si="0"/>
        <v/>
      </c>
      <c r="B65" s="36"/>
      <c r="C65" s="78">
        <f>IFERROR(VLOOKUP(B65,'Ranking'!$B$3:$C$28,2,0),0)</f>
        <v>0</v>
      </c>
      <c r="E65" s="28"/>
      <c r="F65" s="28"/>
      <c r="G65" s="28"/>
      <c r="H65" s="28"/>
      <c r="I65" s="28"/>
      <c r="J65" s="28"/>
      <c r="K65" s="26">
        <v>26</v>
      </c>
      <c r="L65" s="26">
        <v>103</v>
      </c>
    </row>
    <row r="66" spans="1:12" x14ac:dyDescent="0.2">
      <c r="A66" s="77" t="str">
        <f t="shared" si="0"/>
        <v/>
      </c>
      <c r="B66" s="36"/>
      <c r="C66" s="78">
        <f>IFERROR(VLOOKUP(B66,'Ranking'!$B$3:$C$28,2,0),0)</f>
        <v>0</v>
      </c>
      <c r="E66" s="28"/>
      <c r="F66" s="28"/>
      <c r="G66" s="28"/>
      <c r="H66" s="28"/>
      <c r="I66" s="28"/>
      <c r="J66" s="28"/>
      <c r="K66" s="26">
        <v>39</v>
      </c>
      <c r="L66" s="26">
        <v>90</v>
      </c>
    </row>
    <row r="67" spans="1:12" x14ac:dyDescent="0.2">
      <c r="A67" s="77" t="str">
        <f t="shared" si="0"/>
        <v/>
      </c>
      <c r="B67" s="36"/>
      <c r="C67" s="78">
        <f>IFERROR(VLOOKUP(B67,'Ranking'!$B$3:$C$28,2,0),0)</f>
        <v>0</v>
      </c>
      <c r="E67" s="28"/>
      <c r="F67" s="28"/>
      <c r="G67" s="28"/>
      <c r="H67" s="28"/>
      <c r="I67" s="28"/>
      <c r="J67" s="28"/>
      <c r="K67" s="26">
        <v>10</v>
      </c>
      <c r="L67" s="26">
        <v>119</v>
      </c>
    </row>
    <row r="68" spans="1:12" x14ac:dyDescent="0.2">
      <c r="A68" s="77" t="str">
        <f t="shared" si="0"/>
        <v/>
      </c>
      <c r="B68" s="36"/>
      <c r="C68" s="78">
        <f>IFERROR(VLOOKUP(B68,'Ranking'!$B$3:$C$28,2,0),0)</f>
        <v>0</v>
      </c>
      <c r="E68" s="28"/>
      <c r="F68" s="28"/>
      <c r="G68" s="28"/>
      <c r="H68" s="28"/>
      <c r="I68" s="28"/>
      <c r="J68" s="28"/>
      <c r="K68" s="26">
        <v>55</v>
      </c>
      <c r="L68" s="26">
        <v>74</v>
      </c>
    </row>
    <row r="69" spans="1:12" x14ac:dyDescent="0.2">
      <c r="A69" s="77" t="str">
        <f t="shared" si="0"/>
        <v/>
      </c>
      <c r="B69" s="36"/>
      <c r="C69" s="78">
        <f>IFERROR(VLOOKUP(B69,'Ranking'!$B$3:$C$28,2,0),0)</f>
        <v>0</v>
      </c>
      <c r="E69" s="28"/>
      <c r="F69" s="28"/>
      <c r="G69" s="28"/>
      <c r="H69" s="28"/>
      <c r="I69" s="28"/>
      <c r="J69" s="28"/>
      <c r="K69" s="26">
        <v>23</v>
      </c>
      <c r="L69" s="26">
        <v>106</v>
      </c>
    </row>
    <row r="70" spans="1:12" x14ac:dyDescent="0.2">
      <c r="A70" s="77" t="str">
        <f t="shared" si="0"/>
        <v/>
      </c>
      <c r="B70" s="36"/>
      <c r="C70" s="78">
        <f>IFERROR(VLOOKUP(B70,'Ranking'!$B$3:$C$28,2,0),0)</f>
        <v>0</v>
      </c>
      <c r="E70" s="28"/>
      <c r="F70" s="28"/>
      <c r="G70" s="28"/>
      <c r="H70" s="28"/>
      <c r="I70" s="28"/>
      <c r="J70" s="28"/>
      <c r="K70" s="26">
        <v>42</v>
      </c>
      <c r="L70" s="26">
        <v>87</v>
      </c>
    </row>
    <row r="71" spans="1:12" x14ac:dyDescent="0.2">
      <c r="A71" s="77" t="str">
        <f t="shared" si="0"/>
        <v/>
      </c>
      <c r="B71" s="36"/>
      <c r="C71" s="78">
        <f>IFERROR(VLOOKUP(B71,'Ranking'!$B$3:$C$28,2,0),0)</f>
        <v>0</v>
      </c>
      <c r="E71" s="28"/>
      <c r="F71" s="28"/>
      <c r="G71" s="28"/>
      <c r="H71" s="28"/>
      <c r="I71" s="28"/>
      <c r="J71" s="28"/>
      <c r="K71" s="26">
        <v>15</v>
      </c>
      <c r="L71" s="26">
        <v>114</v>
      </c>
    </row>
    <row r="72" spans="1:12" x14ac:dyDescent="0.2">
      <c r="A72" s="77" t="str">
        <f t="shared" si="0"/>
        <v/>
      </c>
      <c r="B72" s="36"/>
      <c r="C72" s="78">
        <f>IFERROR(VLOOKUP(B72,'Ranking'!$B$3:$C$28,2,0),0)</f>
        <v>0</v>
      </c>
      <c r="E72" s="28"/>
      <c r="F72" s="28"/>
      <c r="G72" s="28"/>
      <c r="H72" s="28"/>
      <c r="I72" s="28"/>
      <c r="J72" s="28"/>
      <c r="K72" s="26">
        <v>50</v>
      </c>
      <c r="L72" s="26">
        <v>79</v>
      </c>
    </row>
    <row r="73" spans="1:12" x14ac:dyDescent="0.2">
      <c r="A73" s="77" t="str">
        <f t="shared" si="0"/>
        <v/>
      </c>
      <c r="B73" s="36"/>
      <c r="C73" s="78">
        <f>IFERROR(VLOOKUP(B73,'Ranking'!$B$3:$C$28,2,0),0)</f>
        <v>0</v>
      </c>
      <c r="E73" s="28"/>
      <c r="F73" s="28"/>
      <c r="G73" s="28"/>
      <c r="H73" s="28"/>
      <c r="I73" s="28"/>
      <c r="J73" s="28"/>
      <c r="K73" s="26">
        <v>18</v>
      </c>
      <c r="L73" s="26">
        <v>111</v>
      </c>
    </row>
    <row r="74" spans="1:12" x14ac:dyDescent="0.2">
      <c r="A74" s="77" t="str">
        <f t="shared" si="0"/>
        <v/>
      </c>
      <c r="B74" s="36"/>
      <c r="C74" s="78">
        <f>IFERROR(VLOOKUP(B74,'Ranking'!$B$3:$C$28,2,0),0)</f>
        <v>0</v>
      </c>
      <c r="E74" s="28"/>
      <c r="F74" s="28"/>
      <c r="G74" s="28"/>
      <c r="H74" s="28"/>
      <c r="I74" s="28"/>
      <c r="J74" s="28"/>
      <c r="K74" s="26">
        <v>47</v>
      </c>
      <c r="L74" s="26">
        <v>82</v>
      </c>
    </row>
    <row r="75" spans="1:12" x14ac:dyDescent="0.2">
      <c r="A75" s="77" t="str">
        <f t="shared" si="0"/>
        <v/>
      </c>
      <c r="B75" s="36"/>
      <c r="C75" s="78">
        <f>IFERROR(VLOOKUP(B75,'Ranking'!$B$3:$C$28,2,0),0)</f>
        <v>0</v>
      </c>
      <c r="E75" s="28"/>
      <c r="F75" s="28"/>
      <c r="G75" s="28"/>
      <c r="H75" s="28"/>
      <c r="I75" s="28"/>
      <c r="J75" s="28"/>
      <c r="K75" s="26">
        <v>31</v>
      </c>
      <c r="L75" s="26">
        <v>98</v>
      </c>
    </row>
    <row r="76" spans="1:12" x14ac:dyDescent="0.2">
      <c r="A76" s="77" t="str">
        <f t="shared" si="0"/>
        <v/>
      </c>
      <c r="B76" s="36"/>
      <c r="C76" s="78">
        <f>IFERROR(VLOOKUP(B76,'Ranking'!$B$3:$C$28,2,0),0)</f>
        <v>0</v>
      </c>
      <c r="E76" s="28"/>
      <c r="F76" s="28"/>
      <c r="G76" s="28"/>
      <c r="H76" s="28"/>
      <c r="I76" s="28"/>
      <c r="J76" s="28"/>
      <c r="K76" s="26">
        <v>34</v>
      </c>
      <c r="L76" s="26">
        <v>95</v>
      </c>
    </row>
    <row r="77" spans="1:12" x14ac:dyDescent="0.2">
      <c r="A77" s="77" t="str">
        <f t="shared" si="0"/>
        <v/>
      </c>
      <c r="B77" s="36"/>
      <c r="C77" s="78">
        <f>IFERROR(VLOOKUP(B77,'Ranking'!$B$3:$C$28,2,0),0)</f>
        <v>0</v>
      </c>
      <c r="E77" s="28"/>
      <c r="F77" s="28"/>
      <c r="G77" s="28"/>
      <c r="H77" s="28"/>
      <c r="I77" s="28"/>
      <c r="J77" s="28"/>
      <c r="K77" s="26">
        <v>63</v>
      </c>
      <c r="L77" s="26">
        <v>66</v>
      </c>
    </row>
    <row r="78" spans="1:12" x14ac:dyDescent="0.2">
      <c r="A78" s="77" t="str">
        <f t="shared" si="0"/>
        <v/>
      </c>
      <c r="B78" s="36"/>
      <c r="C78" s="78">
        <f>IFERROR(VLOOKUP(B78,'Ranking'!$B$3:$C$28,2,0),0)</f>
        <v>0</v>
      </c>
      <c r="E78" s="28"/>
      <c r="F78" s="28"/>
      <c r="G78" s="28"/>
      <c r="H78" s="28"/>
      <c r="I78" s="28"/>
      <c r="J78" s="28"/>
      <c r="K78" s="26">
        <v>2</v>
      </c>
      <c r="L78" s="26">
        <v>127</v>
      </c>
    </row>
    <row r="79" spans="1:12" x14ac:dyDescent="0.2">
      <c r="A79" s="77" t="str">
        <f t="shared" si="0"/>
        <v/>
      </c>
      <c r="B79" s="36"/>
      <c r="C79" s="78">
        <f>IFERROR(VLOOKUP(B79,'Ranking'!$B$3:$C$28,2,0),0)</f>
        <v>0</v>
      </c>
    </row>
    <row r="80" spans="1:12" x14ac:dyDescent="0.2">
      <c r="A80" s="77" t="str">
        <f t="shared" si="0"/>
        <v/>
      </c>
      <c r="B80" s="36"/>
      <c r="C80" s="78">
        <f>IFERROR(VLOOKUP(B80,'Ranking'!$B$3:$C$28,2,0),0)</f>
        <v>0</v>
      </c>
    </row>
    <row r="81" spans="1:3" x14ac:dyDescent="0.2">
      <c r="A81" s="77" t="str">
        <f t="shared" ref="A81:A142" si="2">IF(OR(A80="",A80=$B$2),"",A80+1)</f>
        <v/>
      </c>
      <c r="B81" s="36"/>
      <c r="C81" s="78">
        <f>IFERROR(VLOOKUP(B81,'Ranking'!$B$3:$C$28,2,0),0)</f>
        <v>0</v>
      </c>
    </row>
    <row r="82" spans="1:3" x14ac:dyDescent="0.2">
      <c r="A82" s="77" t="str">
        <f t="shared" si="2"/>
        <v/>
      </c>
      <c r="B82" s="36"/>
      <c r="C82" s="78">
        <f>IFERROR(VLOOKUP(B82,'Ranking'!$B$3:$C$28,2,0),0)</f>
        <v>0</v>
      </c>
    </row>
    <row r="83" spans="1:3" x14ac:dyDescent="0.2">
      <c r="A83" s="77" t="str">
        <f t="shared" si="2"/>
        <v/>
      </c>
      <c r="B83" s="36"/>
      <c r="C83" s="78">
        <f>IFERROR(VLOOKUP(B83,'Ranking'!$B$3:$C$28,2,0),0)</f>
        <v>0</v>
      </c>
    </row>
    <row r="84" spans="1:3" x14ac:dyDescent="0.2">
      <c r="A84" s="77" t="str">
        <f t="shared" si="2"/>
        <v/>
      </c>
      <c r="B84" s="36"/>
      <c r="C84" s="78">
        <f>IFERROR(VLOOKUP(B84,'Ranking'!$B$3:$C$28,2,0),0)</f>
        <v>0</v>
      </c>
    </row>
    <row r="85" spans="1:3" x14ac:dyDescent="0.2">
      <c r="A85" s="77" t="str">
        <f t="shared" si="2"/>
        <v/>
      </c>
      <c r="B85" s="36"/>
      <c r="C85" s="78">
        <f>IFERROR(VLOOKUP(B85,'Ranking'!$B$3:$C$28,2,0),0)</f>
        <v>0</v>
      </c>
    </row>
    <row r="86" spans="1:3" x14ac:dyDescent="0.2">
      <c r="A86" s="77" t="str">
        <f t="shared" si="2"/>
        <v/>
      </c>
      <c r="B86" s="36"/>
      <c r="C86" s="78">
        <f>IFERROR(VLOOKUP(B86,'Ranking'!$B$3:$C$28,2,0),0)</f>
        <v>0</v>
      </c>
    </row>
    <row r="87" spans="1:3" x14ac:dyDescent="0.2">
      <c r="A87" s="77" t="str">
        <f t="shared" si="2"/>
        <v/>
      </c>
      <c r="B87" s="36"/>
      <c r="C87" s="78">
        <f>IFERROR(VLOOKUP(B87,'Ranking'!$B$3:$C$28,2,0),0)</f>
        <v>0</v>
      </c>
    </row>
    <row r="88" spans="1:3" x14ac:dyDescent="0.2">
      <c r="A88" s="77" t="str">
        <f t="shared" si="2"/>
        <v/>
      </c>
      <c r="B88" s="36"/>
      <c r="C88" s="78">
        <f>IFERROR(VLOOKUP(B88,'Ranking'!$B$3:$C$28,2,0),0)</f>
        <v>0</v>
      </c>
    </row>
    <row r="89" spans="1:3" x14ac:dyDescent="0.2">
      <c r="A89" s="77" t="str">
        <f t="shared" si="2"/>
        <v/>
      </c>
      <c r="B89" s="36"/>
      <c r="C89" s="78">
        <f>IFERROR(VLOOKUP(B89,'Ranking'!$B$3:$C$28,2,0),0)</f>
        <v>0</v>
      </c>
    </row>
    <row r="90" spans="1:3" x14ac:dyDescent="0.2">
      <c r="A90" s="77" t="str">
        <f t="shared" si="2"/>
        <v/>
      </c>
      <c r="B90" s="36"/>
      <c r="C90" s="78">
        <f>IFERROR(VLOOKUP(B90,'Ranking'!$B$3:$C$28,2,0),0)</f>
        <v>0</v>
      </c>
    </row>
    <row r="91" spans="1:3" x14ac:dyDescent="0.2">
      <c r="A91" s="77" t="str">
        <f t="shared" si="2"/>
        <v/>
      </c>
      <c r="B91" s="36"/>
      <c r="C91" s="78">
        <f>IFERROR(VLOOKUP(B91,'Ranking'!$B$3:$C$28,2,0),0)</f>
        <v>0</v>
      </c>
    </row>
    <row r="92" spans="1:3" x14ac:dyDescent="0.2">
      <c r="A92" s="77" t="str">
        <f t="shared" si="2"/>
        <v/>
      </c>
      <c r="B92" s="36"/>
      <c r="C92" s="78">
        <f>IFERROR(VLOOKUP(B92,'Ranking'!$B$3:$C$28,2,0),0)</f>
        <v>0</v>
      </c>
    </row>
    <row r="93" spans="1:3" x14ac:dyDescent="0.2">
      <c r="A93" s="77" t="str">
        <f t="shared" si="2"/>
        <v/>
      </c>
      <c r="B93" s="36"/>
      <c r="C93" s="78">
        <f>IFERROR(VLOOKUP(B93,'Ranking'!$B$3:$C$28,2,0),0)</f>
        <v>0</v>
      </c>
    </row>
    <row r="94" spans="1:3" x14ac:dyDescent="0.2">
      <c r="A94" s="77" t="str">
        <f t="shared" si="2"/>
        <v/>
      </c>
      <c r="B94" s="36"/>
      <c r="C94" s="78">
        <f>IFERROR(VLOOKUP(B94,'Ranking'!$B$3:$C$28,2,0),0)</f>
        <v>0</v>
      </c>
    </row>
    <row r="95" spans="1:3" x14ac:dyDescent="0.2">
      <c r="A95" s="77" t="str">
        <f t="shared" si="2"/>
        <v/>
      </c>
      <c r="B95" s="36"/>
      <c r="C95" s="78">
        <f>IFERROR(VLOOKUP(B95,'Ranking'!$B$3:$C$28,2,0),0)</f>
        <v>0</v>
      </c>
    </row>
    <row r="96" spans="1:3" x14ac:dyDescent="0.2">
      <c r="A96" s="77" t="str">
        <f t="shared" si="2"/>
        <v/>
      </c>
      <c r="B96" s="36"/>
      <c r="C96" s="78">
        <f>IFERROR(VLOOKUP(B96,'Ranking'!$B$3:$C$28,2,0),0)</f>
        <v>0</v>
      </c>
    </row>
    <row r="97" spans="1:3" x14ac:dyDescent="0.2">
      <c r="A97" s="77" t="str">
        <f t="shared" si="2"/>
        <v/>
      </c>
      <c r="B97" s="36"/>
      <c r="C97" s="78">
        <f>IFERROR(VLOOKUP(B97,'Ranking'!$B$3:$C$28,2,0),0)</f>
        <v>0</v>
      </c>
    </row>
    <row r="98" spans="1:3" x14ac:dyDescent="0.2">
      <c r="A98" s="77" t="str">
        <f t="shared" si="2"/>
        <v/>
      </c>
      <c r="B98" s="36"/>
      <c r="C98" s="78">
        <f>IFERROR(VLOOKUP(B98,'Ranking'!$B$3:$C$28,2,0),0)</f>
        <v>0</v>
      </c>
    </row>
    <row r="99" spans="1:3" x14ac:dyDescent="0.2">
      <c r="A99" s="77" t="str">
        <f t="shared" si="2"/>
        <v/>
      </c>
      <c r="B99" s="36"/>
      <c r="C99" s="78">
        <f>IFERROR(VLOOKUP(B99,'Ranking'!$B$3:$C$28,2,0),0)</f>
        <v>0</v>
      </c>
    </row>
    <row r="100" spans="1:3" x14ac:dyDescent="0.2">
      <c r="A100" s="77" t="str">
        <f t="shared" si="2"/>
        <v/>
      </c>
      <c r="B100" s="36"/>
      <c r="C100" s="78">
        <f>IFERROR(VLOOKUP(B100,'Ranking'!$B$3:$C$28,2,0),0)</f>
        <v>0</v>
      </c>
    </row>
    <row r="101" spans="1:3" x14ac:dyDescent="0.2">
      <c r="A101" s="77" t="str">
        <f t="shared" si="2"/>
        <v/>
      </c>
      <c r="B101" s="36"/>
      <c r="C101" s="78">
        <f>IFERROR(VLOOKUP(B101,'Ranking'!$B$3:$C$28,2,0),0)</f>
        <v>0</v>
      </c>
    </row>
    <row r="102" spans="1:3" x14ac:dyDescent="0.2">
      <c r="A102" s="77" t="str">
        <f t="shared" si="2"/>
        <v/>
      </c>
      <c r="B102" s="36"/>
      <c r="C102" s="78">
        <f>IFERROR(VLOOKUP(B102,'Ranking'!$B$3:$C$28,2,0),0)</f>
        <v>0</v>
      </c>
    </row>
    <row r="103" spans="1:3" x14ac:dyDescent="0.2">
      <c r="A103" s="77" t="str">
        <f t="shared" si="2"/>
        <v/>
      </c>
      <c r="B103" s="36"/>
      <c r="C103" s="78">
        <f>IFERROR(VLOOKUP(B103,'Ranking'!$B$3:$C$28,2,0),0)</f>
        <v>0</v>
      </c>
    </row>
    <row r="104" spans="1:3" x14ac:dyDescent="0.2">
      <c r="A104" s="77" t="str">
        <f t="shared" si="2"/>
        <v/>
      </c>
      <c r="B104" s="36"/>
      <c r="C104" s="78">
        <f>IFERROR(VLOOKUP(B104,'Ranking'!$B$3:$C$28,2,0),0)</f>
        <v>0</v>
      </c>
    </row>
    <row r="105" spans="1:3" x14ac:dyDescent="0.2">
      <c r="A105" s="77" t="str">
        <f t="shared" si="2"/>
        <v/>
      </c>
      <c r="B105" s="36"/>
      <c r="C105" s="78">
        <f>IFERROR(VLOOKUP(B105,'Ranking'!$B$3:$C$28,2,0),0)</f>
        <v>0</v>
      </c>
    </row>
    <row r="106" spans="1:3" x14ac:dyDescent="0.2">
      <c r="A106" s="77" t="str">
        <f t="shared" si="2"/>
        <v/>
      </c>
      <c r="B106" s="36"/>
      <c r="C106" s="78">
        <f>IFERROR(VLOOKUP(B106,'Ranking'!$B$3:$C$28,2,0),0)</f>
        <v>0</v>
      </c>
    </row>
    <row r="107" spans="1:3" x14ac:dyDescent="0.2">
      <c r="A107" s="77" t="str">
        <f t="shared" si="2"/>
        <v/>
      </c>
      <c r="B107" s="36"/>
      <c r="C107" s="78">
        <f>IFERROR(VLOOKUP(B107,'Ranking'!$B$3:$C$28,2,0),0)</f>
        <v>0</v>
      </c>
    </row>
    <row r="108" spans="1:3" x14ac:dyDescent="0.2">
      <c r="A108" s="77" t="str">
        <f t="shared" si="2"/>
        <v/>
      </c>
      <c r="B108" s="36"/>
      <c r="C108" s="78">
        <f>IFERROR(VLOOKUP(B108,'Ranking'!$B$3:$C$28,2,0),0)</f>
        <v>0</v>
      </c>
    </row>
    <row r="109" spans="1:3" x14ac:dyDescent="0.2">
      <c r="A109" s="77" t="str">
        <f t="shared" si="2"/>
        <v/>
      </c>
      <c r="B109" s="36"/>
      <c r="C109" s="78">
        <f>IFERROR(VLOOKUP(B109,'Ranking'!$B$3:$C$28,2,0),0)</f>
        <v>0</v>
      </c>
    </row>
    <row r="110" spans="1:3" x14ac:dyDescent="0.2">
      <c r="A110" s="77" t="str">
        <f t="shared" si="2"/>
        <v/>
      </c>
      <c r="B110" s="36"/>
      <c r="C110" s="78">
        <f>IFERROR(VLOOKUP(B110,'Ranking'!$B$3:$C$28,2,0),0)</f>
        <v>0</v>
      </c>
    </row>
    <row r="111" spans="1:3" x14ac:dyDescent="0.2">
      <c r="A111" s="77" t="str">
        <f t="shared" si="2"/>
        <v/>
      </c>
      <c r="B111" s="36"/>
      <c r="C111" s="78">
        <f>IFERROR(VLOOKUP(B111,'Ranking'!$B$3:$C$28,2,0),0)</f>
        <v>0</v>
      </c>
    </row>
    <row r="112" spans="1:3" x14ac:dyDescent="0.2">
      <c r="A112" s="77" t="str">
        <f t="shared" si="2"/>
        <v/>
      </c>
      <c r="B112" s="36"/>
      <c r="C112" s="78">
        <f>IFERROR(VLOOKUP(B112,'Ranking'!$B$3:$C$28,2,0),0)</f>
        <v>0</v>
      </c>
    </row>
    <row r="113" spans="1:3" x14ac:dyDescent="0.2">
      <c r="A113" s="77" t="str">
        <f t="shared" si="2"/>
        <v/>
      </c>
      <c r="B113" s="36"/>
      <c r="C113" s="78">
        <f>IFERROR(VLOOKUP(B113,'Ranking'!$B$3:$C$28,2,0),0)</f>
        <v>0</v>
      </c>
    </row>
    <row r="114" spans="1:3" x14ac:dyDescent="0.2">
      <c r="A114" s="77" t="str">
        <f t="shared" si="2"/>
        <v/>
      </c>
      <c r="B114" s="36"/>
      <c r="C114" s="78">
        <f>IFERROR(VLOOKUP(B114,'Ranking'!$B$3:$C$28,2,0),0)</f>
        <v>0</v>
      </c>
    </row>
    <row r="115" spans="1:3" x14ac:dyDescent="0.2">
      <c r="A115" s="77" t="str">
        <f t="shared" si="2"/>
        <v/>
      </c>
      <c r="B115" s="36"/>
      <c r="C115" s="78">
        <f>IFERROR(VLOOKUP(B115,'Ranking'!$B$3:$C$28,2,0),0)</f>
        <v>0</v>
      </c>
    </row>
    <row r="116" spans="1:3" x14ac:dyDescent="0.2">
      <c r="A116" s="77" t="str">
        <f t="shared" si="2"/>
        <v/>
      </c>
      <c r="B116" s="36"/>
      <c r="C116" s="78">
        <f>IFERROR(VLOOKUP(B116,'Ranking'!$B$3:$C$28,2,0),0)</f>
        <v>0</v>
      </c>
    </row>
    <row r="117" spans="1:3" x14ac:dyDescent="0.2">
      <c r="A117" s="77" t="str">
        <f t="shared" si="2"/>
        <v/>
      </c>
      <c r="B117" s="36"/>
      <c r="C117" s="78">
        <f>IFERROR(VLOOKUP(B117,'Ranking'!$B$3:$C$28,2,0),0)</f>
        <v>0</v>
      </c>
    </row>
    <row r="118" spans="1:3" x14ac:dyDescent="0.2">
      <c r="A118" s="77" t="str">
        <f t="shared" si="2"/>
        <v/>
      </c>
      <c r="B118" s="36"/>
      <c r="C118" s="78">
        <f>IFERROR(VLOOKUP(B118,'Ranking'!$B$3:$C$28,2,0),0)</f>
        <v>0</v>
      </c>
    </row>
    <row r="119" spans="1:3" x14ac:dyDescent="0.2">
      <c r="A119" s="77" t="str">
        <f t="shared" si="2"/>
        <v/>
      </c>
      <c r="B119" s="36"/>
      <c r="C119" s="78">
        <f>IFERROR(VLOOKUP(B119,'Ranking'!$B$3:$C$28,2,0),0)</f>
        <v>0</v>
      </c>
    </row>
    <row r="120" spans="1:3" x14ac:dyDescent="0.2">
      <c r="A120" s="77" t="str">
        <f t="shared" si="2"/>
        <v/>
      </c>
      <c r="B120" s="36"/>
      <c r="C120" s="78">
        <f>IFERROR(VLOOKUP(B120,'Ranking'!$B$3:$C$28,2,0),0)</f>
        <v>0</v>
      </c>
    </row>
    <row r="121" spans="1:3" x14ac:dyDescent="0.2">
      <c r="A121" s="77" t="str">
        <f t="shared" si="2"/>
        <v/>
      </c>
      <c r="B121" s="36"/>
      <c r="C121" s="78">
        <f>IFERROR(VLOOKUP(B121,'Ranking'!$B$3:$C$28,2,0),0)</f>
        <v>0</v>
      </c>
    </row>
    <row r="122" spans="1:3" x14ac:dyDescent="0.2">
      <c r="A122" s="77" t="str">
        <f t="shared" si="2"/>
        <v/>
      </c>
      <c r="B122" s="36"/>
      <c r="C122" s="78">
        <f>IFERROR(VLOOKUP(B122,'Ranking'!$B$3:$C$28,2,0),0)</f>
        <v>0</v>
      </c>
    </row>
    <row r="123" spans="1:3" x14ac:dyDescent="0.2">
      <c r="A123" s="77" t="str">
        <f t="shared" si="2"/>
        <v/>
      </c>
      <c r="B123" s="36"/>
      <c r="C123" s="78">
        <f>IFERROR(VLOOKUP(B123,'Ranking'!$B$3:$C$28,2,0),0)</f>
        <v>0</v>
      </c>
    </row>
    <row r="124" spans="1:3" x14ac:dyDescent="0.2">
      <c r="A124" s="77" t="str">
        <f t="shared" si="2"/>
        <v/>
      </c>
      <c r="B124" s="36"/>
      <c r="C124" s="78">
        <f>IFERROR(VLOOKUP(B124,'Ranking'!$B$3:$C$28,2,0),0)</f>
        <v>0</v>
      </c>
    </row>
    <row r="125" spans="1:3" x14ac:dyDescent="0.2">
      <c r="A125" s="77" t="str">
        <f t="shared" si="2"/>
        <v/>
      </c>
      <c r="B125" s="36"/>
      <c r="C125" s="78">
        <f>IFERROR(VLOOKUP(B125,'Ranking'!$B$3:$C$28,2,0),0)</f>
        <v>0</v>
      </c>
    </row>
    <row r="126" spans="1:3" x14ac:dyDescent="0.2">
      <c r="A126" s="77" t="str">
        <f t="shared" si="2"/>
        <v/>
      </c>
      <c r="B126" s="36"/>
      <c r="C126" s="78">
        <f>IFERROR(VLOOKUP(B126,'Ranking'!$B$3:$C$28,2,0),0)</f>
        <v>0</v>
      </c>
    </row>
    <row r="127" spans="1:3" x14ac:dyDescent="0.2">
      <c r="A127" s="77" t="str">
        <f t="shared" si="2"/>
        <v/>
      </c>
      <c r="B127" s="36"/>
      <c r="C127" s="78">
        <f>IFERROR(VLOOKUP(B127,'Ranking'!$B$3:$C$28,2,0),0)</f>
        <v>0</v>
      </c>
    </row>
    <row r="128" spans="1:3" x14ac:dyDescent="0.2">
      <c r="A128" s="77" t="str">
        <f t="shared" si="2"/>
        <v/>
      </c>
      <c r="B128" s="36"/>
      <c r="C128" s="78">
        <f>IFERROR(VLOOKUP(B128,'Ranking'!$B$3:$C$28,2,0),0)</f>
        <v>0</v>
      </c>
    </row>
    <row r="129" spans="1:3" x14ac:dyDescent="0.2">
      <c r="A129" s="77" t="str">
        <f t="shared" si="2"/>
        <v/>
      </c>
      <c r="B129" s="36"/>
      <c r="C129" s="78">
        <f>IFERROR(VLOOKUP(B129,'Ranking'!$B$3:$C$28,2,0),0)</f>
        <v>0</v>
      </c>
    </row>
    <row r="130" spans="1:3" x14ac:dyDescent="0.2">
      <c r="A130" s="77" t="str">
        <f t="shared" si="2"/>
        <v/>
      </c>
      <c r="B130" s="36"/>
      <c r="C130" s="78">
        <f>IFERROR(VLOOKUP(B130,'Ranking'!$B$3:$C$28,2,0),0)</f>
        <v>0</v>
      </c>
    </row>
    <row r="131" spans="1:3" x14ac:dyDescent="0.2">
      <c r="A131" s="77" t="str">
        <f t="shared" si="2"/>
        <v/>
      </c>
      <c r="B131" s="36"/>
      <c r="C131" s="78">
        <f>IFERROR(VLOOKUP(B131,'Ranking'!$B$3:$C$28,2,0),0)</f>
        <v>0</v>
      </c>
    </row>
    <row r="132" spans="1:3" x14ac:dyDescent="0.2">
      <c r="A132" s="77" t="str">
        <f t="shared" si="2"/>
        <v/>
      </c>
      <c r="B132" s="36"/>
      <c r="C132" s="78">
        <f>IFERROR(VLOOKUP(B132,'Ranking'!$B$3:$C$28,2,0),0)</f>
        <v>0</v>
      </c>
    </row>
    <row r="133" spans="1:3" x14ac:dyDescent="0.2">
      <c r="A133" s="77" t="str">
        <f t="shared" si="2"/>
        <v/>
      </c>
      <c r="B133" s="36"/>
      <c r="C133" s="78">
        <f>IFERROR(VLOOKUP(B133,'Ranking'!$B$3:$C$28,2,0),0)</f>
        <v>0</v>
      </c>
    </row>
    <row r="134" spans="1:3" x14ac:dyDescent="0.2">
      <c r="A134" s="77" t="str">
        <f t="shared" si="2"/>
        <v/>
      </c>
      <c r="B134" s="36"/>
      <c r="C134" s="78">
        <f>IFERROR(VLOOKUP(B134,'Ranking'!$B$3:$C$28,2,0),0)</f>
        <v>0</v>
      </c>
    </row>
    <row r="135" spans="1:3" x14ac:dyDescent="0.2">
      <c r="A135" s="77" t="str">
        <f t="shared" si="2"/>
        <v/>
      </c>
      <c r="B135" s="36"/>
      <c r="C135" s="78">
        <f>IFERROR(VLOOKUP(B135,'Ranking'!$B$3:$C$28,2,0),0)</f>
        <v>0</v>
      </c>
    </row>
    <row r="136" spans="1:3" x14ac:dyDescent="0.2">
      <c r="A136" s="77" t="str">
        <f t="shared" si="2"/>
        <v/>
      </c>
      <c r="B136" s="36"/>
      <c r="C136" s="78">
        <f>IFERROR(VLOOKUP(B136,'Ranking'!$B$3:$C$28,2,0),0)</f>
        <v>0</v>
      </c>
    </row>
    <row r="137" spans="1:3" x14ac:dyDescent="0.2">
      <c r="A137" s="77" t="str">
        <f t="shared" si="2"/>
        <v/>
      </c>
      <c r="B137" s="36"/>
      <c r="C137" s="78">
        <f>IFERROR(VLOOKUP(B137,'Ranking'!$B$3:$C$28,2,0),0)</f>
        <v>0</v>
      </c>
    </row>
    <row r="138" spans="1:3" x14ac:dyDescent="0.2">
      <c r="A138" s="77" t="str">
        <f t="shared" si="2"/>
        <v/>
      </c>
      <c r="B138" s="36"/>
      <c r="C138" s="78">
        <f>IFERROR(VLOOKUP(B138,'Ranking'!$B$3:$C$28,2,0),0)</f>
        <v>0</v>
      </c>
    </row>
    <row r="139" spans="1:3" x14ac:dyDescent="0.2">
      <c r="A139" s="77" t="str">
        <f t="shared" si="2"/>
        <v/>
      </c>
      <c r="B139" s="36"/>
      <c r="C139" s="78">
        <f>IFERROR(VLOOKUP(B139,'Ranking'!$B$3:$C$28,2,0),0)</f>
        <v>0</v>
      </c>
    </row>
    <row r="140" spans="1:3" x14ac:dyDescent="0.2">
      <c r="A140" s="77" t="str">
        <f t="shared" si="2"/>
        <v/>
      </c>
      <c r="B140" s="36"/>
      <c r="C140" s="78">
        <f>IFERROR(VLOOKUP(B140,'Ranking'!$B$3:$C$28,2,0),0)</f>
        <v>0</v>
      </c>
    </row>
    <row r="141" spans="1:3" x14ac:dyDescent="0.2">
      <c r="A141" s="77" t="str">
        <f t="shared" si="2"/>
        <v/>
      </c>
      <c r="B141" s="36"/>
      <c r="C141" s="78">
        <f>IFERROR(VLOOKUP(B141,'Ranking'!$B$3:$C$28,2,0),0)</f>
        <v>0</v>
      </c>
    </row>
    <row r="142" spans="1:3" x14ac:dyDescent="0.2">
      <c r="A142" s="77" t="str">
        <f t="shared" si="2"/>
        <v/>
      </c>
      <c r="B142" s="36"/>
      <c r="C142" s="78">
        <f>IFERROR(VLOOKUP(B142,'Ranking'!$B$3:$C$28,2,0),0)</f>
        <v>0</v>
      </c>
    </row>
  </sheetData>
  <autoFilter ref="A12:C142" xr:uid="{00000000-0001-0000-0100-000000000000}"/>
  <mergeCells count="12">
    <mergeCell ref="A12:A14"/>
    <mergeCell ref="B12:B14"/>
    <mergeCell ref="E12:L12"/>
    <mergeCell ref="E14:F14"/>
    <mergeCell ref="G14:H14"/>
    <mergeCell ref="I14:J14"/>
    <mergeCell ref="K14:L14"/>
    <mergeCell ref="E13:F13"/>
    <mergeCell ref="G13:H13"/>
    <mergeCell ref="C12:C14"/>
    <mergeCell ref="I13:J13"/>
    <mergeCell ref="K13:L13"/>
  </mergeCells>
  <phoneticPr fontId="1" type="noConversion"/>
  <conditionalFormatting sqref="B40:B142">
    <cfRule type="expression" dxfId="63" priority="28" stopIfTrue="1">
      <formula>A40=""</formula>
    </cfRule>
  </conditionalFormatting>
  <dataValidations count="2">
    <dataValidation type="list" allowBlank="1" showInputMessage="1" showErrorMessage="1" sqref="B3" xr:uid="{00000000-0002-0000-0100-000000000000}">
      <formula1>"Best of Three, Best of Five"</formula1>
    </dataValidation>
    <dataValidation type="list" allowBlank="1" showInputMessage="1" showErrorMessage="1" sqref="B2" xr:uid="{00000000-0002-0000-0100-000001000000}">
      <formula1>"16,32,64,128"</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2:CF51"/>
  <sheetViews>
    <sheetView showGridLines="0" zoomScale="89" zoomScaleNormal="89" workbookViewId="0">
      <selection activeCell="J36" sqref="J36:K37"/>
    </sheetView>
  </sheetViews>
  <sheetFormatPr defaultColWidth="9.140625" defaultRowHeight="15" customHeight="1" x14ac:dyDescent="0.2"/>
  <cols>
    <col min="1" max="12" width="3.7109375" style="2" customWidth="1"/>
    <col min="13" max="13" width="4.140625" style="2" customWidth="1"/>
    <col min="14" max="24" width="3.7109375" style="2" customWidth="1"/>
    <col min="25" max="25" width="1.7109375" style="2" customWidth="1"/>
    <col min="26" max="36" width="3.7109375" style="2" customWidth="1"/>
    <col min="37" max="37" width="1.7109375" style="2" customWidth="1"/>
    <col min="38" max="47" width="3.7109375" style="2" customWidth="1"/>
    <col min="48" max="48" width="3" style="2" customWidth="1"/>
    <col min="49" max="49" width="2" style="2" bestFit="1" customWidth="1"/>
    <col min="50" max="50" width="3.42578125" style="2" bestFit="1" customWidth="1"/>
    <col min="51" max="60" width="3.7109375" style="2" customWidth="1"/>
    <col min="61" max="61" width="1.7109375" style="2" customWidth="1"/>
    <col min="62" max="72" width="3.7109375" style="2" customWidth="1"/>
    <col min="73" max="73" width="1.7109375" style="2" customWidth="1"/>
    <col min="74" max="84" width="3.7109375" style="2" customWidth="1"/>
    <col min="85" max="85" width="1.7109375" style="2" customWidth="1"/>
    <col min="86" max="86" width="3.7109375" style="2" customWidth="1"/>
    <col min="87" max="94" width="5.7109375" style="2" customWidth="1"/>
    <col min="95" max="144" width="25.7109375" style="2" customWidth="1"/>
    <col min="145" max="16384" width="9.140625" style="2"/>
  </cols>
  <sheetData>
    <row r="2" spans="1:84" ht="15" customHeight="1" x14ac:dyDescent="0.2">
      <c r="A2" s="115" t="s">
        <v>39</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row>
    <row r="4" spans="1:84" s="3" customFormat="1" ht="15" customHeight="1" x14ac:dyDescent="0.2">
      <c r="A4" s="114" t="s">
        <v>11</v>
      </c>
      <c r="B4" s="114"/>
      <c r="C4" s="114"/>
      <c r="D4" s="114"/>
      <c r="E4" s="114"/>
      <c r="F4" s="114"/>
      <c r="G4" s="114"/>
      <c r="H4" s="114"/>
      <c r="I4" s="114"/>
      <c r="J4" s="114"/>
      <c r="K4" s="114"/>
      <c r="L4" s="114"/>
      <c r="M4" s="114"/>
      <c r="N4" s="114" t="s">
        <v>12</v>
      </c>
      <c r="O4" s="114"/>
      <c r="P4" s="114"/>
      <c r="Q4" s="114"/>
      <c r="R4" s="114"/>
      <c r="S4" s="114"/>
      <c r="T4" s="114"/>
      <c r="U4" s="114"/>
      <c r="V4" s="114"/>
      <c r="W4" s="114"/>
      <c r="X4" s="114"/>
      <c r="Y4" s="114"/>
      <c r="Z4" s="114" t="s">
        <v>16</v>
      </c>
      <c r="AA4" s="114"/>
      <c r="AB4" s="114"/>
      <c r="AC4" s="114"/>
      <c r="AD4" s="114"/>
      <c r="AE4" s="114"/>
      <c r="AF4" s="114"/>
      <c r="AG4" s="114"/>
      <c r="AH4" s="114"/>
      <c r="AI4" s="114"/>
      <c r="AJ4" s="114"/>
      <c r="AK4" s="114"/>
      <c r="AL4" s="114" t="s">
        <v>0</v>
      </c>
      <c r="AM4" s="114"/>
      <c r="AN4" s="114"/>
      <c r="AO4" s="114"/>
      <c r="AP4" s="114"/>
      <c r="AQ4" s="114"/>
      <c r="AR4" s="114"/>
      <c r="AS4" s="114"/>
      <c r="AT4" s="114"/>
      <c r="AU4" s="114"/>
      <c r="AV4" s="114"/>
    </row>
    <row r="5" spans="1:84" ht="15" customHeight="1" x14ac:dyDescent="0.2">
      <c r="B5" s="4"/>
      <c r="G5" s="61">
        <f>IF(Setup!B3="Best of Three",2,3)</f>
        <v>2</v>
      </c>
      <c r="H5" s="5">
        <f>IF(OR(AND(H6=6,H7&lt;5),AND(H6=7,H7&lt;7),AND(H6&gt;7,H6-H7=2)),1,0)</f>
        <v>0</v>
      </c>
      <c r="I5" s="5">
        <f>IF(OR(AND(I6=6,I7&lt;5),AND(I6=7,I7&lt;7),AND(I6&gt;7,I6-I7=2)),1,0)</f>
        <v>0</v>
      </c>
      <c r="J5" s="5">
        <f>IF(OR(AND(J6=6,J7&lt;5),AND(J6=7,J7&lt;7),AND(J6&gt;7,J6-J7=2)),1,0)</f>
        <v>0</v>
      </c>
      <c r="K5" s="5">
        <f>IF(OR(AND(K6=6,K7&lt;5),AND(K6=7,K7&lt;7),AND(K6&gt;7,K6-K7=2)),1,0)</f>
        <v>0</v>
      </c>
      <c r="L5" s="5">
        <f>IF(OR(AND(L6=4,L7&lt;3),AND(L6=4,L7&lt;4),AND(L6&gt;4,L6-L7=2)),1,0)</f>
        <v>0</v>
      </c>
    </row>
    <row r="6" spans="1:84" ht="15" customHeight="1" x14ac:dyDescent="0.2">
      <c r="A6" s="5">
        <f>Setup!E15</f>
        <v>1</v>
      </c>
      <c r="B6" s="6" t="str">
        <f>IF(C6="Bye","","("&amp;A6&amp;")")</f>
        <v/>
      </c>
      <c r="C6" s="7" t="str">
        <f>IF(AND(Setup!$B$2&gt;1,Setup!$B$2&lt;=16),IF(VLOOKUP(A6,Setup!$A$15:$B$46,2,FALSE)&lt;&gt;"",VLOOKUP(A6,Setup!$A$15:$B$46,2,FALSE),"Bye"),"")</f>
        <v>Bye</v>
      </c>
      <c r="D6" s="7"/>
      <c r="E6" s="7"/>
      <c r="F6" s="7"/>
      <c r="G6" s="7"/>
      <c r="H6" s="23"/>
      <c r="I6" s="23"/>
      <c r="J6" s="23"/>
      <c r="K6" s="23"/>
      <c r="L6" s="23"/>
      <c r="M6" s="61">
        <f>SUM(H5:L5)</f>
        <v>0</v>
      </c>
      <c r="N6" s="5" t="str">
        <f>B6</f>
        <v/>
      </c>
      <c r="CA6" s="8"/>
      <c r="CB6" s="8"/>
      <c r="CC6" s="8"/>
      <c r="CD6" s="8"/>
      <c r="CE6" s="8"/>
      <c r="CF6" s="8"/>
    </row>
    <row r="7" spans="1:84" ht="15" customHeight="1" x14ac:dyDescent="0.2">
      <c r="A7" s="5">
        <f>Setup!F15</f>
        <v>13</v>
      </c>
      <c r="B7" s="6" t="str">
        <f>IF(C7="Bye","","("&amp;A7&amp;")")</f>
        <v/>
      </c>
      <c r="C7" s="2" t="str">
        <f>IF(AND(Setup!$B$2&gt;1,Setup!$B$2&lt;=16),IF(VLOOKUP(A7,Setup!$A$15:$B$46,2,FALSE)&lt;&gt;"",VLOOKUP(A7,Setup!$A$15:$B$46,2,FALSE),"Bye"),"")</f>
        <v>Bye</v>
      </c>
      <c r="H7" s="24"/>
      <c r="I7" s="24"/>
      <c r="J7" s="24"/>
      <c r="K7" s="24"/>
      <c r="L7" s="24"/>
      <c r="M7" s="72">
        <f>SUM(H8:L8)</f>
        <v>0</v>
      </c>
      <c r="N7" s="5" t="str">
        <f>B7</f>
        <v/>
      </c>
      <c r="CA7" s="8"/>
      <c r="CB7" s="8"/>
      <c r="CC7" s="8"/>
      <c r="CD7" s="8"/>
      <c r="CE7" s="8"/>
      <c r="CF7" s="8"/>
    </row>
    <row r="8" spans="1:84" ht="15" customHeight="1" x14ac:dyDescent="0.2">
      <c r="A8" s="5"/>
      <c r="B8" s="4"/>
      <c r="H8" s="5">
        <f>IF(OR(AND(H7=6,H6&lt;5),AND(H7=7,H6&lt;7),AND(H7&gt;7,H7-H6=2)),1,0)</f>
        <v>0</v>
      </c>
      <c r="I8" s="5">
        <f>IF(OR(AND(I7=6,I6&lt;5),AND(I7=7,I6&lt;7),AND(I7&gt;7,I7-I6=2)),1,0)</f>
        <v>0</v>
      </c>
      <c r="J8" s="61">
        <f>IF(OR(AND(J7=6,J6&lt;5),AND(J7=7,J6&lt;7),AND(J7&gt;7,J7-J6=2)),1,0)</f>
        <v>0</v>
      </c>
      <c r="K8" s="5">
        <f>IF(OR(AND(K7=6,K6&lt;5),AND(K7=7,K6&lt;7),AND(K7&gt;7,K7-K6=2)),1,0)</f>
        <v>0</v>
      </c>
      <c r="L8" s="5">
        <f>IF(OR(AND(L7=6,L6&lt;5),AND(L7=7,L6&lt;7),AND(L7&gt;7,L7-L6=2)),1,0)</f>
        <v>0</v>
      </c>
      <c r="M8" s="10"/>
      <c r="T8" s="5">
        <f>IF(OR(AND(T9=6,T10&lt;5),AND(T9=7,T10&lt;7),AND(T9&gt;7,T9-T10=2)),1,0)</f>
        <v>0</v>
      </c>
      <c r="U8" s="5">
        <f>IF(OR(AND(U9=6,U10&lt;5),AND(U9=7,U10&lt;7),AND(U9&gt;7,U9-U10=2)),1,0)</f>
        <v>0</v>
      </c>
      <c r="V8" s="5">
        <f>IF(OR(AND(V9=6,V10&lt;5),AND(V9=7,V10&lt;7),AND(V9&gt;7,V9-V10=2)),1,0)</f>
        <v>0</v>
      </c>
      <c r="W8" s="5">
        <f>IF(OR(AND(W9=6,W10&lt;5),AND(W9=7,W10&lt;7),AND(W9&gt;7,W9-W10=2)),1,0)</f>
        <v>0</v>
      </c>
      <c r="X8" s="5">
        <f>IF(OR(AND(X9=4,X10&lt;3),AND(X9=4,X10&lt;4),AND(X9&gt;4,X9-X10=2)),1,0)</f>
        <v>0</v>
      </c>
    </row>
    <row r="9" spans="1:84" ht="15" customHeight="1" x14ac:dyDescent="0.2">
      <c r="A9" s="5"/>
      <c r="B9" s="4"/>
      <c r="M9" s="10"/>
      <c r="N9" s="11" t="str">
        <f>IF(O9&lt;&gt;"",VLOOKUP(O9,C6:N7,12,FALSE),"")</f>
        <v/>
      </c>
      <c r="O9" s="7" t="str">
        <f>IF(AND(C6="Bye",C7="Bye"),"Bye",IF(OR(M6=$G$5,C7="Bye"),C6,IF(OR(M7=$G$5,C6="Bye"),C7,"")))</f>
        <v>Bye</v>
      </c>
      <c r="P9" s="7"/>
      <c r="Q9" s="7"/>
      <c r="R9" s="7"/>
      <c r="S9" s="7"/>
      <c r="T9" s="23"/>
      <c r="U9" s="23"/>
      <c r="V9" s="23"/>
      <c r="W9" s="23"/>
      <c r="X9" s="23"/>
      <c r="Y9" s="5">
        <f>SUM(T8:X8)</f>
        <v>0</v>
      </c>
      <c r="Z9" s="5" t="str">
        <f>N9</f>
        <v/>
      </c>
      <c r="BO9" s="8"/>
      <c r="BP9" s="8"/>
      <c r="BQ9" s="8"/>
      <c r="BR9" s="8"/>
      <c r="BS9" s="8"/>
      <c r="BT9" s="8"/>
    </row>
    <row r="10" spans="1:84" ht="15" customHeight="1" x14ac:dyDescent="0.2">
      <c r="A10" s="5"/>
      <c r="B10" s="4"/>
      <c r="M10" s="10"/>
      <c r="N10" s="4" t="str">
        <f>IF(O10&lt;&gt;"",VLOOKUP(O10,C12:N13,12,FALSE),"")</f>
        <v/>
      </c>
      <c r="O10" s="2" t="str">
        <f>IF(AND(C12="Bye",C13="Bye"),"Bye",IF(OR(M12=$G$5,C13="Bye"),C12,IF(OR(M13=$G$5,C12="Bye"),C13,"")))</f>
        <v>Bye</v>
      </c>
      <c r="T10" s="24"/>
      <c r="U10" s="24"/>
      <c r="V10" s="24"/>
      <c r="W10" s="24"/>
      <c r="X10" s="24"/>
      <c r="Y10" s="9">
        <f>SUM(T11:X11)</f>
        <v>0</v>
      </c>
      <c r="Z10" s="5" t="str">
        <f>N10</f>
        <v/>
      </c>
      <c r="BO10" s="8"/>
      <c r="BP10" s="8"/>
      <c r="BQ10" s="8"/>
      <c r="BR10" s="8"/>
      <c r="BS10" s="8"/>
      <c r="BT10" s="8"/>
    </row>
    <row r="11" spans="1:84" ht="15" customHeight="1" x14ac:dyDescent="0.2">
      <c r="A11" s="5"/>
      <c r="B11" s="4"/>
      <c r="G11" s="5">
        <f>IF(Setup!B8="Best of Three",2,3)</f>
        <v>3</v>
      </c>
      <c r="H11" s="5">
        <f>IF(OR(AND(H12=6,H13&lt;5),AND(H12=7,H13&lt;7),AND(H12&gt;7,H12-H13=2)),1,0)</f>
        <v>0</v>
      </c>
      <c r="I11" s="5">
        <f>IF(OR(AND(I12=6,I13&lt;5),AND(I12=7,I13&lt;7),AND(I12&gt;7,I12-I13=2)),1,0)</f>
        <v>0</v>
      </c>
      <c r="J11" s="5">
        <f>IF(OR(AND(J12=6,J13&lt;5),AND(J12=7,J13&lt;7),AND(J12&gt;7,J12-J13=2)),1,0)</f>
        <v>0</v>
      </c>
      <c r="K11" s="5">
        <f>IF(OR(AND(K12=6,K13&lt;5),AND(K12=7,K13&lt;7),AND(K12&gt;7,K12-K13=2)),1,0)</f>
        <v>0</v>
      </c>
      <c r="L11" s="5">
        <f>IF(OR(AND(L12=4,L13&lt;3),AND(L12=4,L13&lt;4),AND(L12&gt;4,L12-L13=2)),1,0)</f>
        <v>0</v>
      </c>
      <c r="M11" s="10"/>
      <c r="T11" s="5">
        <f>IF(OR(AND(T10=6,T9&lt;5),AND(T10=7,T9&lt;7),AND(T10&gt;7,T10-T9=2)),1,0)</f>
        <v>0</v>
      </c>
      <c r="U11" s="5">
        <f>IF(OR(AND(U10=6,U9&lt;5),AND(U10=7,U9&lt;7),AND(U10&gt;7,U10-U9=2)),1,0)</f>
        <v>0</v>
      </c>
      <c r="V11" s="61">
        <f>IF(OR(AND(V10=6,V9&lt;5),AND(V10=7,V9&lt;7),AND(V10&gt;7,V10-V9=2)),1,0)</f>
        <v>0</v>
      </c>
      <c r="W11" s="5">
        <f>IF(OR(AND(W10=6,W9&lt;5),AND(W10=7,W9&lt;7),AND(W10&gt;7,W10-W9=2)),1,0)</f>
        <v>0</v>
      </c>
      <c r="X11" s="5">
        <f>IF(OR(AND(X10=6,X9&lt;5),AND(X10=7,X9&lt;7),AND(X10&gt;7,X10-X9=2)),1,0)</f>
        <v>0</v>
      </c>
      <c r="Y11" s="10"/>
    </row>
    <row r="12" spans="1:84" ht="15" customHeight="1" x14ac:dyDescent="0.2">
      <c r="A12" s="5">
        <f>Setup!E16</f>
        <v>7</v>
      </c>
      <c r="B12" s="6" t="str">
        <f>IF(C12="Bye","","("&amp;A12&amp;")")</f>
        <v/>
      </c>
      <c r="C12" s="7" t="str">
        <f>IF(AND(Setup!$B$2&gt;1,Setup!$B$2&lt;=16),IF(VLOOKUP(A12,Setup!$A$15:$B$46,2,FALSE)&lt;&gt;"",VLOOKUP(A12,Setup!$A$15:$B$46,2,FALSE),"Bye"),"")</f>
        <v>Bye</v>
      </c>
      <c r="D12" s="7"/>
      <c r="E12" s="7"/>
      <c r="F12" s="7"/>
      <c r="G12" s="7"/>
      <c r="H12" s="23"/>
      <c r="I12" s="23"/>
      <c r="J12" s="23"/>
      <c r="K12" s="23"/>
      <c r="L12" s="23"/>
      <c r="M12" s="12">
        <f>SUM(H11:L11)</f>
        <v>0</v>
      </c>
      <c r="N12" s="5" t="str">
        <f>B12</f>
        <v/>
      </c>
      <c r="Y12" s="10"/>
      <c r="CA12" s="8"/>
      <c r="CB12" s="8"/>
      <c r="CC12" s="8"/>
      <c r="CD12" s="8"/>
      <c r="CE12" s="8"/>
      <c r="CF12" s="8"/>
    </row>
    <row r="13" spans="1:84" ht="15" customHeight="1" x14ac:dyDescent="0.2">
      <c r="A13" s="5">
        <f>Setup!F16</f>
        <v>10</v>
      </c>
      <c r="B13" s="6" t="str">
        <f>IF(C13="Bye","","("&amp;A13&amp;")")</f>
        <v/>
      </c>
      <c r="C13" s="2" t="str">
        <f>IF(AND(Setup!$B$2&gt;1,Setup!$B$2&lt;=16),IF(VLOOKUP(A13,Setup!$A$15:$B$46,2,FALSE)&lt;&gt;"",VLOOKUP(A13,Setup!$A$15:$B$46,2,FALSE),"Bye"),"")</f>
        <v>Bye</v>
      </c>
      <c r="H13" s="24"/>
      <c r="I13" s="24"/>
      <c r="J13" s="24"/>
      <c r="K13" s="24"/>
      <c r="L13" s="24"/>
      <c r="M13" s="13">
        <f>SUM(H14:L14)</f>
        <v>0</v>
      </c>
      <c r="N13" s="5" t="str">
        <f>B13</f>
        <v/>
      </c>
      <c r="Y13" s="10"/>
      <c r="CA13" s="8"/>
      <c r="CB13" s="8"/>
      <c r="CC13" s="8"/>
      <c r="CD13" s="8"/>
      <c r="CE13" s="8"/>
      <c r="CF13" s="8"/>
    </row>
    <row r="14" spans="1:84" ht="15" customHeight="1" x14ac:dyDescent="0.2">
      <c r="A14" s="5"/>
      <c r="B14" s="4"/>
      <c r="H14" s="5">
        <f>IF(OR(AND(H13=6,H12&lt;5),AND(H13=7,H12&lt;7),AND(H13&gt;7,H13-H12=2)),1,0)</f>
        <v>0</v>
      </c>
      <c r="I14" s="5">
        <f>IF(OR(AND(I13=6,I12&lt;5),AND(I13=7,I12&lt;7),AND(I13&gt;7,I13-I12=2)),1,0)</f>
        <v>0</v>
      </c>
      <c r="J14" s="61">
        <f>IF(OR(AND(J13=6,J12&lt;5),AND(J13=7,J12&lt;7),AND(J13&gt;7,J13-J12=2)),1,0)</f>
        <v>0</v>
      </c>
      <c r="K14" s="5">
        <f>IF(OR(AND(K13=6,K12&lt;5),AND(K13=7,K12&lt;7),AND(K13&gt;7,K13-K12=2)),1,0)</f>
        <v>0</v>
      </c>
      <c r="L14" s="5">
        <f>IF(OR(AND(L13=6,L12&lt;5),AND(L13=7,L12&lt;7),AND(L13&gt;7,L13-L12=2)),1,0)</f>
        <v>0</v>
      </c>
      <c r="Y14" s="10"/>
      <c r="AF14" s="5">
        <f>IF(OR(AND(AF15=6,AF16&lt;5),AND(AF15=7,AF16&lt;7),AND(AF15&gt;7,AF15-AF16=2)),1,0)</f>
        <v>0</v>
      </c>
      <c r="AG14" s="5">
        <f>IF(OR(AND(AG15=6,AG16&lt;5),AND(AG15=7,AG16&lt;7),AND(AG15&gt;7,AG15-AG16=2)),1,0)</f>
        <v>0</v>
      </c>
      <c r="AH14" s="5">
        <f>IF(OR(AND(AH15=6,AH16&lt;5),AND(AH15=7,AH16&lt;7),AND(AH15&gt;7,AH15-AH16=2)),1,0)</f>
        <v>0</v>
      </c>
      <c r="AI14" s="5">
        <f>IF(OR(AND(AI15=6,AI16&lt;5),AND(AI15=7,AI16&lt;7),AND(AI15&gt;7,AI15-AI16=2)),1,0)</f>
        <v>0</v>
      </c>
      <c r="AJ14" s="5">
        <f>IF(OR(AND(AJ15=4,AJ16&lt;3),AND(AJ15=4,AJ16&lt;4),AND(AJ15&gt;4,AJ15-AJ16=2)),1,0)</f>
        <v>0</v>
      </c>
    </row>
    <row r="15" spans="1:84" ht="15" customHeight="1" x14ac:dyDescent="0.2">
      <c r="A15" s="5"/>
      <c r="Y15" s="10"/>
      <c r="Z15" s="11" t="str">
        <f>IF(AA15&lt;&gt;"",VLOOKUP(AA15,O9:Z10,12,FALSE),"")</f>
        <v/>
      </c>
      <c r="AA15" s="7" t="str">
        <f>IF(AND(O9="Bye",O10="Bye"),"Bye",IF(OR(Y9=$G$5,O10="Bye"),O9,IF(OR(Y10=$G$5,O9="Bye"),O10,"")))</f>
        <v>Bye</v>
      </c>
      <c r="AB15" s="7"/>
      <c r="AC15" s="7"/>
      <c r="AD15" s="7"/>
      <c r="AE15" s="7"/>
      <c r="AF15" s="23"/>
      <c r="AG15" s="23"/>
      <c r="AH15" s="23"/>
      <c r="AI15" s="23"/>
      <c r="AJ15" s="23"/>
      <c r="AK15" s="5">
        <f>SUM(AF14:AJ14)</f>
        <v>0</v>
      </c>
      <c r="AL15" s="5" t="str">
        <f>Z15</f>
        <v/>
      </c>
      <c r="BC15" s="8"/>
      <c r="BD15" s="8"/>
      <c r="BE15" s="8"/>
      <c r="BF15" s="8"/>
      <c r="BG15" s="8"/>
      <c r="BH15" s="8"/>
    </row>
    <row r="16" spans="1:84" ht="15" customHeight="1" x14ac:dyDescent="0.2">
      <c r="A16" s="5"/>
      <c r="Y16" s="10"/>
      <c r="Z16" s="4" t="str">
        <f>IF(AA16&lt;&gt;"",VLOOKUP(AA16,O21:Z22,12,FALSE),"")</f>
        <v/>
      </c>
      <c r="AA16" s="2" t="str">
        <f>IF(AND(O21="Bye",O22="Bye"),"Bye",IF(OR(O22="Bye",Y21=$G$5),O21,IF(OR(Y22=$G$5,O21="Bye"),O22,"")))</f>
        <v>Bye</v>
      </c>
      <c r="AF16" s="24"/>
      <c r="AG16" s="24"/>
      <c r="AH16" s="24"/>
      <c r="AI16" s="24"/>
      <c r="AJ16" s="24"/>
      <c r="AK16" s="9">
        <f>SUM(AF17:AJ17)</f>
        <v>0</v>
      </c>
      <c r="AL16" s="5" t="str">
        <f>Z16</f>
        <v/>
      </c>
      <c r="BC16" s="8"/>
      <c r="BD16" s="8"/>
      <c r="BE16" s="8"/>
      <c r="BF16" s="8"/>
      <c r="BG16" s="8"/>
      <c r="BH16" s="8"/>
    </row>
    <row r="17" spans="1:84" ht="15" customHeight="1" x14ac:dyDescent="0.2">
      <c r="A17" s="5"/>
      <c r="B17" s="4"/>
      <c r="G17" s="5" t="e">
        <f>IF(Setup!#REF!="Best of Three",2,3)</f>
        <v>#REF!</v>
      </c>
      <c r="H17" s="5">
        <f>IF(OR(AND(H18=6,H19&lt;5),AND(H18=7,H19&lt;7),AND(H18&gt;7,H18-H19=2)),1,0)</f>
        <v>0</v>
      </c>
      <c r="I17" s="5">
        <f>IF(OR(AND(I18=6,I19&lt;5),AND(I18=7,I19&lt;7),AND(I18&gt;7,I18-I19=2)),1,0)</f>
        <v>0</v>
      </c>
      <c r="J17" s="5">
        <f>IF(OR(AND(J18=6,J19&lt;5),AND(J18=7,J19&lt;7),AND(J18&gt;7,J18-J19=2)),1,0)</f>
        <v>0</v>
      </c>
      <c r="K17" s="5">
        <f>IF(OR(AND(K18=6,K19&lt;5),AND(K18=7,K19&lt;7),AND(K18&gt;7,K18-K19=2)),1,0)</f>
        <v>0</v>
      </c>
      <c r="L17" s="5">
        <f>IF(OR(AND(L18=4,L19&lt;3),AND(L18=4,L19&lt;4),AND(L18&gt;4,L18-L19=2)),1,0)</f>
        <v>0</v>
      </c>
      <c r="Y17" s="10"/>
      <c r="AF17" s="5">
        <f>IF(OR(AND(AF16=6,AF15&lt;5),AND(AF16=7,AF15&lt;7),AND(AF16&gt;7,AF16-AF15=2)),1,0)</f>
        <v>0</v>
      </c>
      <c r="AG17" s="5">
        <f>IF(OR(AND(AG16=6,AG15&lt;5),AND(AG16=7,AG15&lt;7),AND(AG16&gt;7,AG16-AG15=2)),1,0)</f>
        <v>0</v>
      </c>
      <c r="AH17" s="61">
        <f>IF(OR(AND(AH16=6,AH15&lt;5),AND(AH16=7,AH15&lt;7),AND(AH16&gt;7,AH16-AH15=2)),1,0)</f>
        <v>0</v>
      </c>
      <c r="AI17" s="61">
        <f>IF(OR(AND(AI16=6,AI15&lt;5),AND(AI16=7,AI15&lt;7),AND(AI16&gt;7,AI16-AI15=2)),1,0)</f>
        <v>0</v>
      </c>
      <c r="AJ17" s="5">
        <f>IF(OR(AND(AJ18=4,AJ19&lt;3),AND(AJ18=4,AJ19&lt;4),AND(AJ18&gt;4,AJ18-AJ19=2)),1,0)</f>
        <v>0</v>
      </c>
      <c r="AK17" s="10"/>
    </row>
    <row r="18" spans="1:84" ht="15" customHeight="1" x14ac:dyDescent="0.2">
      <c r="A18" s="5">
        <f>Setup!E17</f>
        <v>3</v>
      </c>
      <c r="B18" s="6" t="str">
        <f>IF(C18="Bye","","("&amp;A18&amp;")")</f>
        <v/>
      </c>
      <c r="C18" s="7" t="str">
        <f>IF(AND(Setup!$B$2&gt;1,Setup!$B$2&lt;=16),IF(VLOOKUP(A18,Setup!$A$15:$B$46,2,FALSE)&lt;&gt;"",VLOOKUP(A18,Setup!$A$15:$B$46,2,FALSE),"Bye"),"")</f>
        <v>Bye</v>
      </c>
      <c r="D18" s="7"/>
      <c r="E18" s="7"/>
      <c r="F18" s="7"/>
      <c r="G18" s="7"/>
      <c r="H18" s="23"/>
      <c r="I18" s="23"/>
      <c r="J18" s="23"/>
      <c r="K18" s="23"/>
      <c r="L18" s="23"/>
      <c r="M18" s="5">
        <f>SUM(H17:L17)</f>
        <v>0</v>
      </c>
      <c r="N18" s="5" t="str">
        <f>B18</f>
        <v/>
      </c>
      <c r="Y18" s="10"/>
      <c r="AK18" s="10"/>
      <c r="CA18" s="8"/>
      <c r="CB18" s="8"/>
      <c r="CC18" s="8"/>
      <c r="CD18" s="8"/>
      <c r="CE18" s="8"/>
      <c r="CF18" s="8"/>
    </row>
    <row r="19" spans="1:84" ht="15" customHeight="1" x14ac:dyDescent="0.2">
      <c r="A19" s="5">
        <f>Setup!F17</f>
        <v>16</v>
      </c>
      <c r="B19" s="6" t="str">
        <f>IF(C19="Bye","","("&amp;A19&amp;")")</f>
        <v/>
      </c>
      <c r="C19" s="2" t="str">
        <f>IF(AND(Setup!$B$2&gt;1,Setup!$B$2&lt;=16),IF(VLOOKUP(A19,Setup!$A$15:$B$46,2,FALSE)&lt;&gt;"",VLOOKUP(A19,Setup!$A$15:$B$46,2,FALSE),"Bye"),"")</f>
        <v>Bye</v>
      </c>
      <c r="H19" s="24"/>
      <c r="I19" s="24"/>
      <c r="J19" s="24"/>
      <c r="K19" s="24"/>
      <c r="L19" s="24"/>
      <c r="M19" s="9">
        <f>SUM(H20:L20)</f>
        <v>0</v>
      </c>
      <c r="N19" s="5" t="str">
        <f>B19</f>
        <v/>
      </c>
      <c r="Y19" s="10"/>
      <c r="AK19" s="10"/>
      <c r="CA19" s="8"/>
      <c r="CB19" s="8"/>
      <c r="CC19" s="8"/>
      <c r="CD19" s="8"/>
      <c r="CE19" s="8"/>
      <c r="CF19" s="8"/>
    </row>
    <row r="20" spans="1:84" ht="15" customHeight="1" x14ac:dyDescent="0.2">
      <c r="A20" s="5"/>
      <c r="B20" s="4"/>
      <c r="H20" s="5">
        <f>IF(OR(AND(H19=6,H18&lt;5),AND(H19=7,H18&lt;7),AND(H19&gt;7,H19-H18=2)),1,0)</f>
        <v>0</v>
      </c>
      <c r="I20" s="5">
        <f>IF(OR(AND(I19=6,I18&lt;5),AND(I19=7,I18&lt;7),AND(I19&gt;7,I19-I18=2)),1,0)</f>
        <v>0</v>
      </c>
      <c r="J20" s="61">
        <f>IF(OR(AND(J19=6,J18&lt;5),AND(J19=7,J18&lt;7),AND(J19&gt;7,J19-J18=2)),1,0)</f>
        <v>0</v>
      </c>
      <c r="K20" s="5">
        <f>IF(OR(AND(K19=6,K18&lt;5),AND(K19=7,K18&lt;7),AND(K19&gt;7,K19-K18=2)),1,0)</f>
        <v>0</v>
      </c>
      <c r="L20" s="5">
        <f>IF(OR(AND(L19=6,L18&lt;5),AND(L19=7,L18&lt;7),AND(L19&gt;7,L19-L18=2)),1,0)</f>
        <v>0</v>
      </c>
      <c r="M20" s="10"/>
      <c r="T20" s="5">
        <f>IF(OR(AND(T21=6,T22&lt;5),AND(T21=7,T22&lt;7),AND(T21&gt;7,T21-T22=2)),1,0)</f>
        <v>0</v>
      </c>
      <c r="U20" s="5">
        <f>IF(OR(AND(U21=6,U22&lt;5),AND(U21=7,U22&lt;7),AND(U21&gt;7,U21-U22=2)),1,0)</f>
        <v>0</v>
      </c>
      <c r="V20" s="5">
        <f>IF(OR(AND(V21=6,V22&lt;5),AND(V21=7,V22&lt;7),AND(V21&gt;7,V21-V22=2)),1,0)</f>
        <v>0</v>
      </c>
      <c r="W20" s="5">
        <f>IF(OR(AND(W21=6,W22&lt;5),AND(W21=7,W22&lt;7),AND(W21&gt;7,W21-W22=2)),1,0)</f>
        <v>0</v>
      </c>
      <c r="X20" s="5">
        <f>IF(OR(AND(X21=4,X22&lt;3),AND(X21=4,X22&lt;4),AND(X21&gt;4,X21-X22=2)),1,0)</f>
        <v>0</v>
      </c>
      <c r="Y20" s="10"/>
      <c r="AK20" s="10"/>
    </row>
    <row r="21" spans="1:84" ht="15" customHeight="1" x14ac:dyDescent="0.2">
      <c r="A21" s="5"/>
      <c r="M21" s="10"/>
      <c r="N21" s="11" t="str">
        <f>IF(O21&lt;&gt;"",VLOOKUP(O21,C18:N19,12,FALSE),"")</f>
        <v/>
      </c>
      <c r="O21" s="7" t="str">
        <f>IF(AND(C18="Bye",C19="Bye"),"Bye",IF(OR(M18=$G$5,C19="Bye"),C18,IF(OR(M19=$G$5,C18="Bye"),C19,"")))</f>
        <v>Bye</v>
      </c>
      <c r="P21" s="7"/>
      <c r="Q21" s="7"/>
      <c r="R21" s="7"/>
      <c r="S21" s="7"/>
      <c r="T21" s="23"/>
      <c r="U21" s="23"/>
      <c r="V21" s="23"/>
      <c r="W21" s="23"/>
      <c r="X21" s="23"/>
      <c r="Y21" s="12">
        <f>SUM(T20:X20)</f>
        <v>0</v>
      </c>
      <c r="Z21" s="5" t="str">
        <f>N21</f>
        <v/>
      </c>
      <c r="AK21" s="10"/>
      <c r="BO21" s="8"/>
      <c r="BP21" s="8"/>
      <c r="BQ21" s="8"/>
      <c r="BR21" s="8"/>
      <c r="BS21" s="8"/>
      <c r="BT21" s="8"/>
    </row>
    <row r="22" spans="1:84" ht="15" customHeight="1" x14ac:dyDescent="0.2">
      <c r="A22" s="5"/>
      <c r="M22" s="10"/>
      <c r="N22" s="4" t="str">
        <f>IF(O22&lt;&gt;"",VLOOKUP(O22,C24:N25,12,FALSE),"")</f>
        <v/>
      </c>
      <c r="O22" s="75" t="str">
        <f>IF(AND(C24="Bye",C25="Bye"),"Bye",IF(OR(M24&gt;=$G$5,C25="Bye"),C24,IF(OR(M25&gt;=$G$5,C24="Bye"),C25,"")))</f>
        <v>Bye</v>
      </c>
      <c r="T22" s="24"/>
      <c r="U22" s="24"/>
      <c r="V22" s="24"/>
      <c r="W22" s="24"/>
      <c r="X22" s="24"/>
      <c r="Y22" s="13">
        <f>SUM(T23:X23)</f>
        <v>0</v>
      </c>
      <c r="Z22" s="5" t="str">
        <f>N22</f>
        <v/>
      </c>
      <c r="AK22" s="10"/>
      <c r="BO22" s="8"/>
      <c r="BP22" s="8"/>
      <c r="BQ22" s="8"/>
      <c r="BR22" s="8"/>
      <c r="BS22" s="8"/>
      <c r="BT22" s="8"/>
    </row>
    <row r="23" spans="1:84" ht="15" customHeight="1" x14ac:dyDescent="0.2">
      <c r="A23" s="5"/>
      <c r="B23" s="4"/>
      <c r="G23" s="5" t="e">
        <f>IF(Setup!#REF!="Best of Three",2,3)</f>
        <v>#REF!</v>
      </c>
      <c r="H23" s="5">
        <f>IF(OR(AND(H24=6,H25&lt;5),AND(H24=7,H25&lt;7),AND(H24&gt;7,H24-H25=2)),1,0)</f>
        <v>0</v>
      </c>
      <c r="I23" s="5">
        <f>IF(OR(AND(I24=6,I25&lt;5),AND(I24=7,I25&lt;7),AND(I24&gt;7,I24-I25=2)),1,0)</f>
        <v>0</v>
      </c>
      <c r="J23" s="5">
        <f>IF(OR(AND(J24=6,J25&lt;5),AND(J24=7,J25&lt;7),AND(J24&gt;7,J24-J25=2)),1,0)</f>
        <v>0</v>
      </c>
      <c r="K23" s="5">
        <f>IF(OR(AND(K24=6,K25&lt;5),AND(K24=7,K25&lt;7),AND(K24&gt;7,K24-K25=2)),1,0)</f>
        <v>0</v>
      </c>
      <c r="L23" s="5">
        <f>IF(OR(AND(L24=4,L25&lt;3),AND(L24=4,L25&lt;4),AND(L24&gt;4,L24-L25=2)),1,0)</f>
        <v>0</v>
      </c>
      <c r="M23" s="10"/>
      <c r="T23" s="5">
        <f>IF(OR(AND(T22=6,T21&lt;5),AND(T22=7,T21&lt;7),AND(T22&gt;7,T22-T21=2)),1,0)</f>
        <v>0</v>
      </c>
      <c r="U23" s="5">
        <f>IF(OR(AND(U22=6,U21&lt;5),AND(U22=7,U21&lt;7),AND(U22&gt;7,U22-U21=2)),1,0)</f>
        <v>0</v>
      </c>
      <c r="V23" s="61">
        <f>IF(OR(AND(V22=6,V21&lt;5),AND(V22=7,V21&lt;7),AND(V22&gt;7,V22-V21=2)),1,0)</f>
        <v>0</v>
      </c>
      <c r="W23" s="61">
        <f>IF(OR(AND(W22=6,W21&lt;5),AND(W22=7,W21&lt;7),AND(W22&gt;7,W22-W21=2)),1,0)</f>
        <v>0</v>
      </c>
      <c r="X23" s="61">
        <f>IF(OR(AND(X22=6,X21&lt;5),AND(X22=7,X21&lt;7),AND(X22&gt;7,X22-X21=2)),1,0)</f>
        <v>0</v>
      </c>
      <c r="AK23" s="10"/>
    </row>
    <row r="24" spans="1:84" ht="15" customHeight="1" x14ac:dyDescent="0.2">
      <c r="A24" s="5">
        <f>Setup!E18</f>
        <v>5</v>
      </c>
      <c r="B24" s="6" t="str">
        <f>IF(C24="Bye","","("&amp;A24&amp;")")</f>
        <v/>
      </c>
      <c r="C24" s="7" t="str">
        <f>IF(AND(Setup!$B$2&gt;1,Setup!$B$2&lt;=16),IF(VLOOKUP(A24,Setup!$A$15:$B$46,2,FALSE)&lt;&gt;"",VLOOKUP(A24,Setup!$A$15:$B$46,2,FALSE),"Bye"),"")</f>
        <v>Bye</v>
      </c>
      <c r="D24" s="7"/>
      <c r="E24" s="7"/>
      <c r="F24" s="7"/>
      <c r="G24" s="7"/>
      <c r="H24" s="23"/>
      <c r="I24" s="23"/>
      <c r="J24" s="23"/>
      <c r="K24" s="23"/>
      <c r="L24" s="23"/>
      <c r="M24" s="62">
        <f>SUM(H23:L23)</f>
        <v>0</v>
      </c>
      <c r="N24" s="5" t="str">
        <f>B24</f>
        <v/>
      </c>
      <c r="AK24" s="10"/>
      <c r="CA24" s="8"/>
      <c r="CB24" s="8"/>
      <c r="CC24" s="8"/>
      <c r="CD24" s="8"/>
      <c r="CE24" s="8"/>
      <c r="CF24" s="8"/>
    </row>
    <row r="25" spans="1:84" ht="15" customHeight="1" x14ac:dyDescent="0.2">
      <c r="A25" s="5">
        <f>Setup!F18</f>
        <v>14</v>
      </c>
      <c r="B25" s="6" t="str">
        <f>IF(C25="Bye","","("&amp;A25&amp;")")</f>
        <v/>
      </c>
      <c r="C25" s="2" t="str">
        <f>IF(AND(Setup!$B$2&gt;1,Setup!$B$2&lt;=16),IF(VLOOKUP(A25,Setup!$A$15:$B$46,2,FALSE)&lt;&gt;"",VLOOKUP(A25,Setup!$A$15:$B$46,2,FALSE),"Bye"),"")</f>
        <v>Bye</v>
      </c>
      <c r="H25" s="24"/>
      <c r="I25" s="24"/>
      <c r="J25" s="24"/>
      <c r="K25" s="24"/>
      <c r="L25" s="24"/>
      <c r="M25" s="63">
        <f>SUM(H26:L26)</f>
        <v>0</v>
      </c>
      <c r="N25" s="5" t="str">
        <f>B25</f>
        <v/>
      </c>
      <c r="AK25" s="10"/>
      <c r="CA25" s="8"/>
      <c r="CB25" s="8"/>
      <c r="CC25" s="8"/>
      <c r="CD25" s="8"/>
      <c r="CE25" s="8"/>
      <c r="CF25" s="8"/>
    </row>
    <row r="26" spans="1:84" ht="15" customHeight="1" x14ac:dyDescent="0.2">
      <c r="A26" s="5"/>
      <c r="B26" s="4"/>
      <c r="H26" s="5">
        <f>IF(OR(AND(H25=6,H24&lt;5),AND(H25=7,H24&lt;7),AND(H25&gt;7,H25-H24=2)),1,0)</f>
        <v>0</v>
      </c>
      <c r="I26" s="5">
        <f>IF(OR(AND(I25=6,I24&lt;5),AND(I25=7,I24&lt;7),AND(I25&gt;7,I25-I24=2)),1,0)</f>
        <v>0</v>
      </c>
      <c r="J26" s="61">
        <f>IF(OR(AND(J25=6,J24&lt;5),AND(J25=7,J24&lt;7),AND(J25&gt;7,J25-J24=2)),1,0)</f>
        <v>0</v>
      </c>
      <c r="K26" s="5"/>
      <c r="L26" s="5">
        <f>IF(OR(AND(L25=6,L24&lt;5),AND(L25=7,L24&lt;7),AND(L25&gt;7,L25-L24=2)),1,0)</f>
        <v>0</v>
      </c>
      <c r="AK26" s="10"/>
      <c r="AR26" s="5">
        <f>IF(OR(AND(AR27=6,AR28&lt;5),AND(AR27=7,AR28&lt;7),AND(AR27&gt;7,AR27-AR28=2)),1,0)</f>
        <v>0</v>
      </c>
      <c r="AS26" s="5">
        <f>IF(OR(AND(AS27=6,AS28&lt;5),AND(AS27=7,AS28&lt;7),AND(AS27&gt;7,AS27-AS28=2)),1,0)</f>
        <v>0</v>
      </c>
      <c r="AT26" s="61">
        <f>IF(OR(AND(AT27=6,AT28&lt;5),AND(AT27=7,AT28&lt;7),AND(AT27&gt;7,AT27-AT28=2)),1,0)</f>
        <v>0</v>
      </c>
      <c r="AU26" s="61">
        <f>IF(OR(AND(AU27=4,AU28&lt;3),AND(AU27=4,AU28&lt;4),AND(AU27&gt;4,AU27-AU28=2)),1,0)</f>
        <v>0</v>
      </c>
      <c r="AV26" s="61">
        <f>IF(OR(AND(AV27=4,AV28&lt;3),AND(AV27=4,AV28&lt;4),AND(AV27&gt;4,AV27-AV28=2)),1,0)</f>
        <v>0</v>
      </c>
      <c r="AW26" s="61"/>
    </row>
    <row r="27" spans="1:84" ht="15" customHeight="1" x14ac:dyDescent="0.2">
      <c r="A27" s="5"/>
      <c r="AK27" s="10"/>
      <c r="AL27" s="11" t="str">
        <f>IF(AM27&lt;&gt;"",VLOOKUP(AM27,AA15:AL16,12,FALSE),"")</f>
        <v/>
      </c>
      <c r="AM27" s="7" t="str">
        <f>IF(AK15=$G$5,AA15,IF(AK16=$G$5,AA16,""))</f>
        <v/>
      </c>
      <c r="AN27" s="7"/>
      <c r="AO27" s="7"/>
      <c r="AP27" s="7"/>
      <c r="AQ27" s="7"/>
      <c r="AR27" s="23"/>
      <c r="AS27" s="23"/>
      <c r="AT27" s="23"/>
      <c r="AU27" s="23"/>
      <c r="AV27" s="23"/>
      <c r="AW27" s="61">
        <f>SUM(AR26:AV26)</f>
        <v>0</v>
      </c>
      <c r="AX27" s="2" t="str">
        <f>AL27</f>
        <v/>
      </c>
    </row>
    <row r="28" spans="1:84" ht="15" customHeight="1" x14ac:dyDescent="0.2">
      <c r="A28" s="5"/>
      <c r="AK28" s="10"/>
      <c r="AL28" s="4" t="str">
        <f>IF(AM28&lt;&gt;"",VLOOKUP(AM28,AA39:AL40,12,FALSE),"")</f>
        <v/>
      </c>
      <c r="AM28" s="2" t="str">
        <f>IF(AK39=$G$5,AA39,IF(AK40=$G$5,AA40,""))</f>
        <v/>
      </c>
      <c r="AR28" s="24"/>
      <c r="AS28" s="24"/>
      <c r="AT28" s="24"/>
      <c r="AU28" s="24"/>
      <c r="AV28" s="25"/>
      <c r="AW28" s="61">
        <f>SUM(AR29:AV29)</f>
        <v>0</v>
      </c>
      <c r="AX28" s="2" t="str">
        <f>AL28</f>
        <v/>
      </c>
    </row>
    <row r="29" spans="1:84" ht="15" customHeight="1" x14ac:dyDescent="0.2">
      <c r="A29" s="5"/>
      <c r="B29" s="4"/>
      <c r="G29" s="5" t="e">
        <f>IF(Setup!#REF!="Best of Three",2,3)</f>
        <v>#REF!</v>
      </c>
      <c r="H29" s="5">
        <f>IF(OR(AND(H30=6,H31&lt;5),AND(H30=7,H31&lt;7),AND(H30&gt;7,H30-H31=2)),1,0)</f>
        <v>0</v>
      </c>
      <c r="I29" s="5">
        <f>IF(OR(AND(I30=6,I31&lt;5),AND(I30=7,I31&lt;7),AND(I30&gt;7,I30-I31=2)),1,0)</f>
        <v>0</v>
      </c>
      <c r="J29" s="5">
        <f>IF(OR(AND(J30=6,J31&lt;5),AND(J30=7,J31&lt;7),AND(J30&gt;7,J30-J31=2)),1,0)</f>
        <v>0</v>
      </c>
      <c r="K29" s="5">
        <f>IF(OR(AND(K30=6,K31&lt;5),AND(K30=7,K31&lt;7),AND(K30&gt;7,K30-K31=2)),1,0)</f>
        <v>0</v>
      </c>
      <c r="L29" s="5">
        <f>IF(OR(AND(L30=4,L31&lt;3),AND(L30=4,L31&lt;4),AND(L30&gt;4,L30-L31=2)),1,0)</f>
        <v>0</v>
      </c>
      <c r="AK29" s="10"/>
      <c r="AR29" s="5">
        <f>IF(OR(AND(AR28=6,AR27&lt;5),AND(AR28=7,AR27&lt;7),AND(AR28&gt;7,AR28-AR27=2)),1,0)</f>
        <v>0</v>
      </c>
      <c r="AS29" s="5">
        <f>IF(OR(AND(AS28=6,AS27&lt;5),AND(AS28=7,AS27&lt;7),AND(AS28&gt;7,AS28-AS27=2)),1,0)</f>
        <v>0</v>
      </c>
      <c r="AT29" s="5">
        <f>IF(OR(AND(AT28=6,AT27&lt;5),AND(AT28=7,AT27&lt;7),AND(AT28&gt;7,AT28-AT27=2)),1,0)</f>
        <v>0</v>
      </c>
      <c r="AU29" s="5">
        <f>IF(OR(AND(AU28=6,AU27&lt;5),AND(AU28=7,AU27&lt;7),AND(AU28&gt;7,AU28-AU27=2)),1,0)</f>
        <v>0</v>
      </c>
      <c r="AV29" s="5">
        <f>IF(OR(AND(AV28=6,AV27&lt;5),AND(AV28=7,AV27&lt;7),AND(AV28&gt;7,AV28-AV27=2)),1,0)</f>
        <v>0</v>
      </c>
      <c r="AW29" s="61"/>
    </row>
    <row r="30" spans="1:84" ht="15" customHeight="1" x14ac:dyDescent="0.2">
      <c r="A30" s="5">
        <f>Setup!E19</f>
        <v>4</v>
      </c>
      <c r="B30" s="6" t="str">
        <f>IF(C30="Bye","","("&amp;A30&amp;")")</f>
        <v/>
      </c>
      <c r="C30" s="7" t="str">
        <f>IF(AND(Setup!$B$2&gt;1,Setup!$B$2&lt;=16),IF(VLOOKUP(A30,Setup!$A$15:$B$46,2,FALSE)&lt;&gt;"",VLOOKUP(A30,Setup!$A$15:$B$46,2,FALSE),"Bye"),"")</f>
        <v>Bye</v>
      </c>
      <c r="D30" s="7"/>
      <c r="E30" s="7"/>
      <c r="F30" s="7"/>
      <c r="G30" s="7"/>
      <c r="H30" s="23"/>
      <c r="I30" s="23"/>
      <c r="J30" s="23"/>
      <c r="K30" s="23"/>
      <c r="L30" s="23"/>
      <c r="M30" s="5">
        <f>SUM(H29:L29)</f>
        <v>0</v>
      </c>
      <c r="N30" s="5" t="str">
        <f>B30</f>
        <v/>
      </c>
      <c r="AK30" s="10"/>
      <c r="BL30" s="8"/>
      <c r="BM30" s="8"/>
      <c r="BN30" s="8"/>
      <c r="BO30" s="8"/>
      <c r="BP30" s="8"/>
      <c r="BQ30" s="8"/>
    </row>
    <row r="31" spans="1:84" ht="15" customHeight="1" x14ac:dyDescent="0.2">
      <c r="A31" s="5">
        <f>Setup!F19</f>
        <v>12</v>
      </c>
      <c r="B31" s="6" t="str">
        <f>IF(C31="Bye","","("&amp;A31&amp;")")</f>
        <v/>
      </c>
      <c r="C31" s="2" t="str">
        <f>IF(AND(Setup!$B$2&gt;1,Setup!$B$2&lt;=16),IF(VLOOKUP(A31,Setup!$A$15:$B$46,2,FALSE)&lt;&gt;"",VLOOKUP(A31,Setup!$A$15:$B$46,2,FALSE),"Bye"),"")</f>
        <v>Bye</v>
      </c>
      <c r="H31" s="24"/>
      <c r="I31" s="24"/>
      <c r="J31" s="24"/>
      <c r="K31" s="24"/>
      <c r="L31" s="24"/>
      <c r="M31" s="9">
        <f>SUM(H32:L32)</f>
        <v>0</v>
      </c>
      <c r="N31" s="5" t="str">
        <f>B31</f>
        <v/>
      </c>
      <c r="AK31" s="10"/>
      <c r="BL31" s="8"/>
      <c r="BM31" s="8"/>
      <c r="BN31" s="8"/>
      <c r="BO31" s="8"/>
      <c r="BP31" s="8"/>
      <c r="BQ31" s="8"/>
    </row>
    <row r="32" spans="1:84" ht="15" customHeight="1" x14ac:dyDescent="0.2">
      <c r="A32" s="5"/>
      <c r="B32" s="4"/>
      <c r="H32" s="5">
        <f>IF(OR(AND(H31=6,H30&lt;5),AND(H31=7,H30&lt;7),AND(H31&gt;7,H31-H30=2)),1,0)</f>
        <v>0</v>
      </c>
      <c r="I32" s="5">
        <f>IF(OR(AND(I31=6,I30&lt;5),AND(I31=7,I30&lt;7),AND(I31&gt;7,I31-I30=2)),1,0)</f>
        <v>0</v>
      </c>
      <c r="J32" s="61">
        <f>IF(OR(AND(J31=6,J30&lt;5),AND(J31=7,J30&lt;7),AND(J31&gt;7,J31-J30=2)),1,0)</f>
        <v>0</v>
      </c>
      <c r="K32" s="5">
        <f>IF(OR(AND(K31=6,K30&lt;5),AND(K31=7,K30&lt;7),AND(K31&gt;7,K31-K30=2)),1,0)</f>
        <v>0</v>
      </c>
      <c r="L32" s="5">
        <f>IF(OR(AND(L31=6,L30&lt;5),AND(L31=7,L30&lt;7),AND(L31&gt;7,L31-L30=2)),1,0)</f>
        <v>0</v>
      </c>
      <c r="M32" s="10"/>
      <c r="T32" s="5">
        <f>IF(OR(AND(T33=6,T34&lt;5),AND(T33=7,T34&lt;7),AND(T33&gt;7,T33-T34=2)),1,0)</f>
        <v>0</v>
      </c>
      <c r="U32" s="5">
        <f>IF(OR(AND(U33=6,U34&lt;5),AND(U33=7,U34&lt;7),AND(U33&gt;7,U33-U34=2)),1,0)</f>
        <v>0</v>
      </c>
      <c r="V32" s="5">
        <f>IF(OR(AND(V33=6,V34&lt;5),AND(V33=7,V34&lt;7),AND(V33&gt;7,V33-V34=2)),1,0)</f>
        <v>0</v>
      </c>
      <c r="W32" s="5">
        <f>IF(OR(AND(W33=6,W34&lt;5),AND(W33=7,W34&lt;7),AND(W33&gt;7,W33-W34=2)),1,0)</f>
        <v>0</v>
      </c>
      <c r="X32" s="5">
        <f>IF(OR(AND(X33=4,X34&lt;3),AND(X33=4,X34&lt;4),AND(X33&gt;4,X33-X34=2)),1,0)</f>
        <v>0</v>
      </c>
      <c r="AK32" s="10"/>
    </row>
    <row r="33" spans="1:69" ht="15" customHeight="1" thickBot="1" x14ac:dyDescent="0.25">
      <c r="A33" s="5"/>
      <c r="B33" s="4"/>
      <c r="M33" s="10"/>
      <c r="N33" s="11" t="str">
        <f>IF(O33&lt;&gt;"",VLOOKUP(O33,C30:N31,12,FALSE),"")</f>
        <v/>
      </c>
      <c r="O33" s="7" t="str">
        <f>IF(AND(C30="Bye",C31="Bye"),"Bye",IF(OR(M30=$G$5,C31="Bye"),C30,IF(OR(M31=$G$5,C30="Bye"),C31,"")))</f>
        <v>Bye</v>
      </c>
      <c r="P33" s="7"/>
      <c r="Q33" s="7"/>
      <c r="R33" s="7"/>
      <c r="S33" s="7"/>
      <c r="T33" s="23"/>
      <c r="U33" s="23"/>
      <c r="V33" s="23"/>
      <c r="W33" s="23"/>
      <c r="X33" s="23"/>
      <c r="Y33" s="5">
        <f>SUM(T32:X32)</f>
        <v>0</v>
      </c>
      <c r="Z33" s="5" t="str">
        <f>N33</f>
        <v/>
      </c>
      <c r="AK33" s="10"/>
      <c r="AM33" s="117" t="s">
        <v>14</v>
      </c>
      <c r="AN33" s="117"/>
      <c r="AO33" s="117"/>
      <c r="AP33" s="117"/>
      <c r="AQ33" s="117"/>
      <c r="AR33" s="117"/>
      <c r="AS33" s="117"/>
      <c r="AT33" s="117"/>
      <c r="AU33" s="117"/>
      <c r="AV33" s="14"/>
      <c r="AZ33" s="8"/>
      <c r="BA33" s="8"/>
      <c r="BB33" s="8"/>
      <c r="BC33" s="8"/>
      <c r="BD33" s="8"/>
      <c r="BE33" s="8"/>
    </row>
    <row r="34" spans="1:69" ht="15" customHeight="1" x14ac:dyDescent="0.2">
      <c r="A34" s="5"/>
      <c r="B34" s="4"/>
      <c r="M34" s="10"/>
      <c r="N34" s="4" t="str">
        <f>IF(O34&lt;&gt;"",VLOOKUP(O34,C36:N37,12,FALSE),"")</f>
        <v/>
      </c>
      <c r="O34" s="2" t="str">
        <f>IF(AND(C36="Bye",C37="Bye"),"Bye",IF(OR(M36=$G$5,C37="Bye"),C36,IF(OR(M37=$G$5,C36="Bye"),C37,"")))</f>
        <v>Bye</v>
      </c>
      <c r="T34" s="24"/>
      <c r="U34" s="24"/>
      <c r="V34" s="24"/>
      <c r="W34" s="24"/>
      <c r="X34" s="24"/>
      <c r="Y34" s="9">
        <f>SUM(T35:X35)</f>
        <v>0</v>
      </c>
      <c r="Z34" s="5" t="str">
        <f>N34</f>
        <v/>
      </c>
      <c r="AK34" s="10"/>
      <c r="AM34" s="15"/>
      <c r="AN34" s="16"/>
      <c r="AO34" s="16"/>
      <c r="AP34" s="16"/>
      <c r="AQ34" s="17"/>
      <c r="AR34" s="17"/>
      <c r="AS34" s="17"/>
      <c r="AT34" s="17"/>
      <c r="AU34" s="18"/>
      <c r="AV34" s="8"/>
      <c r="AZ34" s="8"/>
      <c r="BA34" s="8"/>
      <c r="BB34" s="8"/>
      <c r="BC34" s="8"/>
      <c r="BD34" s="8"/>
      <c r="BE34" s="8"/>
    </row>
    <row r="35" spans="1:69" ht="15" customHeight="1" x14ac:dyDescent="0.2">
      <c r="A35" s="5"/>
      <c r="B35" s="4"/>
      <c r="G35" s="5">
        <f>IF(Setup!B34="Best of Three",2,3)</f>
        <v>3</v>
      </c>
      <c r="H35" s="5">
        <f>IF(OR(AND(H36=6,H37&lt;5),AND(H36=7,H37&lt;7),AND(H36&gt;7,H36-H37=2)),1,0)</f>
        <v>0</v>
      </c>
      <c r="I35" s="5">
        <f>IF(OR(AND(I36=6,I37&lt;5),AND(I36=7,I37&lt;7),AND(I36&gt;7,I36-I37=2)),1,0)</f>
        <v>0</v>
      </c>
      <c r="J35" s="5">
        <f>IF(OR(AND(J36=6,J37&lt;5),AND(J36=7,J37&lt;7),AND(J36&gt;7,J36-J37=2)),1,0)</f>
        <v>0</v>
      </c>
      <c r="K35" s="5">
        <f>IF(OR(AND(K36=6,K37&lt;5),AND(K36=7,K37&lt;7),AND(K36&gt;7,K36-K37=2)),1,0)</f>
        <v>0</v>
      </c>
      <c r="L35" s="5">
        <f>IF(OR(AND(L36=4,L37&lt;3),AND(L36=4,L37&lt;4),AND(L36&gt;4,L36-L37=2)),1,0)</f>
        <v>0</v>
      </c>
      <c r="M35" s="10"/>
      <c r="O35" s="75"/>
      <c r="P35" s="75"/>
      <c r="Q35" s="75"/>
      <c r="T35" s="5">
        <f>IF(OR(AND(T34=6,T33&lt;5),AND(T34=7,T33&lt;7),AND(T34&gt;7,T34-T33=2)),1,0)</f>
        <v>0</v>
      </c>
      <c r="U35" s="5">
        <f>IF(OR(AND(U34=6,U33&lt;5),AND(U34=7,U33&lt;7),AND(U34&gt;7,U34-U33=2)),1,0)</f>
        <v>0</v>
      </c>
      <c r="V35" s="61">
        <f>IF(OR(AND(V34=6,V33&lt;5),AND(V34=7,V33&lt;7),AND(V34&gt;7,V34-V33=2)),1,0)</f>
        <v>0</v>
      </c>
      <c r="W35" s="61">
        <f>IF(OR(AND(W34=6,W33&lt;5),AND(W34=7,W33&lt;7),AND(W34&gt;7,W34-W33=2)),1,0)</f>
        <v>0</v>
      </c>
      <c r="X35" s="5">
        <f>IF(OR(AND(X36=4,X37&lt;3),AND(X36=4,X37&lt;4),AND(X36&gt;4,X36-X37=2)),1,0)</f>
        <v>0</v>
      </c>
      <c r="Y35" s="10"/>
      <c r="AK35" s="10"/>
      <c r="AM35" s="19"/>
      <c r="AN35" s="116" t="str">
        <f>IF(AW27&gt;AW28,AM27,IF(AW28&gt;AW27,AM28,""))</f>
        <v/>
      </c>
      <c r="AO35" s="116"/>
      <c r="AP35" s="116"/>
      <c r="AQ35" s="116"/>
      <c r="AR35" s="116"/>
      <c r="AS35" s="116"/>
      <c r="AT35" s="116"/>
      <c r="AU35" s="20"/>
    </row>
    <row r="36" spans="1:69" ht="15" customHeight="1" x14ac:dyDescent="0.2">
      <c r="A36" s="5">
        <f>Setup!E20</f>
        <v>8</v>
      </c>
      <c r="B36" s="6" t="str">
        <f>IF(C36="Bye","","("&amp;A36&amp;")")</f>
        <v/>
      </c>
      <c r="C36" s="7" t="str">
        <f>IF(AND(Setup!$B$2&gt;1,Setup!$B$2&lt;=16),IF(VLOOKUP(A36,Setup!$A$15:$B$46,2,FALSE)&lt;&gt;"",VLOOKUP(A36,Setup!$A$15:$B$46,2,FALSE),"Bye"),"")</f>
        <v>Bye</v>
      </c>
      <c r="D36" s="7"/>
      <c r="E36" s="7"/>
      <c r="F36" s="7"/>
      <c r="G36" s="7"/>
      <c r="H36" s="23"/>
      <c r="I36" s="23"/>
      <c r="J36" s="23"/>
      <c r="K36" s="23"/>
      <c r="L36" s="23"/>
      <c r="M36" s="12">
        <f>SUM(H35:L35)</f>
        <v>0</v>
      </c>
      <c r="N36" s="5" t="str">
        <f>B36</f>
        <v/>
      </c>
      <c r="Y36" s="10"/>
      <c r="AK36" s="10"/>
      <c r="AM36" s="21"/>
      <c r="AN36" s="7"/>
      <c r="AO36" s="7"/>
      <c r="AP36" s="7"/>
      <c r="AQ36" s="7"/>
      <c r="AR36" s="7"/>
      <c r="AS36" s="7"/>
      <c r="AT36" s="7"/>
      <c r="AU36" s="22"/>
      <c r="BL36" s="8"/>
      <c r="BM36" s="8"/>
      <c r="BN36" s="8"/>
      <c r="BO36" s="8"/>
      <c r="BP36" s="8"/>
      <c r="BQ36" s="8"/>
    </row>
    <row r="37" spans="1:69" ht="15" customHeight="1" x14ac:dyDescent="0.2">
      <c r="A37" s="5">
        <f>Setup!F20</f>
        <v>11</v>
      </c>
      <c r="B37" s="6" t="str">
        <f>IF(C37="Bye","","("&amp;A37&amp;")")</f>
        <v/>
      </c>
      <c r="C37" s="2" t="str">
        <f>IF(AND(Setup!$B$2&gt;1,Setup!$B$2&lt;=16),IF(VLOOKUP(A37,Setup!$A$15:$B$46,2,FALSE)&lt;&gt;"",VLOOKUP(A37,Setup!$A$15:$B$46,2,FALSE),"Bye"),"")</f>
        <v>Bye</v>
      </c>
      <c r="H37" s="24"/>
      <c r="I37" s="24"/>
      <c r="J37" s="24"/>
      <c r="K37" s="24"/>
      <c r="L37" s="24"/>
      <c r="M37" s="13">
        <f>SUM(H38:L38)</f>
        <v>0</v>
      </c>
      <c r="N37" s="5" t="str">
        <f>B37</f>
        <v/>
      </c>
      <c r="Y37" s="10"/>
      <c r="AK37" s="10"/>
      <c r="BL37" s="8"/>
      <c r="BM37" s="8"/>
      <c r="BN37" s="8"/>
      <c r="BO37" s="8"/>
      <c r="BP37" s="8"/>
      <c r="BQ37" s="8"/>
    </row>
    <row r="38" spans="1:69" ht="15" customHeight="1" x14ac:dyDescent="0.2">
      <c r="A38" s="5"/>
      <c r="B38" s="4"/>
      <c r="H38" s="5">
        <f>IF(OR(AND(H37=6,H36&lt;5),AND(H37=7,H36&lt;7),AND(H37&gt;7,H37-H36=2)),1,0)</f>
        <v>0</v>
      </c>
      <c r="I38" s="5">
        <f>IF(OR(AND(I37=6,I36&lt;5),AND(I37=7,I36&lt;7),AND(I37&gt;7,I37-I36=2)),1,0)</f>
        <v>0</v>
      </c>
      <c r="J38" s="61">
        <f>IF(OR(AND(J37=6,J36&lt;5),AND(J37=7,J36&lt;7),AND(J37&gt;7,J37-J36=2)),1,0)</f>
        <v>0</v>
      </c>
      <c r="K38" s="5">
        <f>IF(OR(AND(K37=6,K36&lt;5),AND(K37=7,K36&lt;7),AND(K37&gt;7,K37-K36=2)),1,0)</f>
        <v>0</v>
      </c>
      <c r="L38" s="5">
        <f>IF(OR(AND(L37=6,L36&lt;5),AND(L37=7,L36&lt;7),AND(L37&gt;7,L37-L36=2)),1,0)</f>
        <v>0</v>
      </c>
      <c r="Y38" s="10"/>
      <c r="AF38" s="5">
        <f>IF(OR(AND(AF39=6,AF40&lt;5),AND(AF39=7,AF40&lt;7),AND(AF39&gt;7,AF39-AF40=2)),1,0)</f>
        <v>0</v>
      </c>
      <c r="AG38" s="5">
        <f>IF(OR(AND(AG39=6,AG40&lt;5),AND(AG39=7,AG40&lt;7),AND(AG39&gt;7,AG39-AG40=2)),1,0)</f>
        <v>0</v>
      </c>
      <c r="AH38" s="5">
        <f>IF(OR(AND(AH39=6,AH40&lt;5),AND(AH39=7,AH40&lt;7),AND(AH39&gt;7,AH39-AH40=2)),1,0)</f>
        <v>0</v>
      </c>
      <c r="AI38" s="5">
        <f>IF(OR(AND(AI39=6,AI40&lt;5),AND(AI39=7,AI40&lt;7),AND(AI39&gt;7,AI39-AI40=2)),1,0)</f>
        <v>0</v>
      </c>
      <c r="AJ38" s="5">
        <f>IF(OR(AND(AJ39=4,AJ40&lt;3),AND(AJ39=4,AJ40&lt;4),AND(AJ39&gt;4,AJ39-AJ40=2)),1,0)</f>
        <v>0</v>
      </c>
      <c r="AK38" s="10"/>
    </row>
    <row r="39" spans="1:69" ht="15" customHeight="1" x14ac:dyDescent="0.2">
      <c r="A39" s="5"/>
      <c r="Y39" s="10"/>
      <c r="Z39" s="11" t="str">
        <f>IF(AA39&lt;&gt;"",VLOOKUP(AA39,O33:Z34,12,FALSE),"")</f>
        <v/>
      </c>
      <c r="AA39" s="7" t="str">
        <f>IF(AND(O33="Bye",O34="Bye"),"Bye",IF(OR(Y33=$G$5,O34="Bye"),O33,IF(OR(Y34=$G$5,O33="Bye"),O34,"")))</f>
        <v>Bye</v>
      </c>
      <c r="AB39" s="7"/>
      <c r="AC39" s="7"/>
      <c r="AD39" s="7"/>
      <c r="AE39" s="7"/>
      <c r="AF39" s="23"/>
      <c r="AG39" s="80"/>
      <c r="AH39" s="80"/>
      <c r="AI39" s="80"/>
      <c r="AJ39" s="80"/>
      <c r="AK39" s="62">
        <f>SUM(AF38:AJ38)</f>
        <v>0</v>
      </c>
      <c r="AL39" s="61" t="str">
        <f>Z39</f>
        <v/>
      </c>
      <c r="AM39" s="75"/>
    </row>
    <row r="40" spans="1:69" ht="15" customHeight="1" x14ac:dyDescent="0.2">
      <c r="A40" s="5"/>
      <c r="Y40" s="10"/>
      <c r="Z40" s="4" t="str">
        <f>IF(AA40&lt;&gt;"",VLOOKUP(AA40,O45:Z46,12,FALSE),"")</f>
        <v/>
      </c>
      <c r="AA40" s="2" t="str">
        <f>IF(AND(O45="Bye",O46="Bye"),"Bye",IF(OR(O46="Bye",Y45=$G$5),O45,IF(OR(Y46=$G$5,O45="Bye"),O46,"")))</f>
        <v>Bye</v>
      </c>
      <c r="AF40" s="24"/>
      <c r="AG40" s="81"/>
      <c r="AH40" s="81"/>
      <c r="AI40" s="81"/>
      <c r="AJ40" s="81"/>
      <c r="AK40" s="63">
        <f>SUM(AF41:AJ41)</f>
        <v>0</v>
      </c>
      <c r="AL40" s="61" t="str">
        <f>Z40</f>
        <v/>
      </c>
      <c r="AM40" s="75"/>
    </row>
    <row r="41" spans="1:69" ht="15" customHeight="1" x14ac:dyDescent="0.2">
      <c r="A41" s="5"/>
      <c r="B41" s="4"/>
      <c r="G41" s="5">
        <f>IF(Setup!B40="Best of Three",2,3)</f>
        <v>3</v>
      </c>
      <c r="H41" s="5">
        <f>IF(OR(AND(H42=6,H43&lt;5),AND(H42=7,H43&lt;7),AND(H42&gt;7,H42-H43=2)),1,0)</f>
        <v>0</v>
      </c>
      <c r="I41" s="5">
        <f>IF(OR(AND(I42=6,I43&lt;5),AND(I42=7,I43&lt;7),AND(I42&gt;7,I42-I43=2)),1,0)</f>
        <v>0</v>
      </c>
      <c r="J41" s="5">
        <f>IF(OR(AND(J42=6,J43&lt;5),AND(J42=7,J43&lt;7),AND(J42&gt;7,J42-J43=2)),1,0)</f>
        <v>0</v>
      </c>
      <c r="K41" s="5">
        <f>IF(OR(AND(K42=6,K43&lt;5),AND(K42=7,K43&lt;7),AND(K42&gt;7,K42-K43=2)),1,0)</f>
        <v>0</v>
      </c>
      <c r="L41" s="5">
        <f>IF(OR(AND(L42=4,L43&lt;3),AND(L42=4,L43&lt;4),AND(L42&gt;4,L42-L43=2)),1,0)</f>
        <v>0</v>
      </c>
      <c r="Y41" s="10"/>
      <c r="AF41" s="5">
        <f>IF(OR(AND(AF40=6,AF39&lt;5),AND(AF40=7,AF39&lt;7),AND(AF40&gt;7,AF40-AF39=2)),1,0)</f>
        <v>0</v>
      </c>
      <c r="AG41" s="61">
        <f>IF(OR(AND(AG40=6,AG39&lt;5),AND(AG40=7,AG39&lt;7),AND(AG40&gt;7,AG40-AG39=2)),1,0)</f>
        <v>0</v>
      </c>
      <c r="AH41" s="61">
        <f>IF(OR(AND(AH40=6,AH39&lt;5),AND(AH40=7,AH39&lt;7),AND(AH40&gt;7,AH40-AH39=2)),1,0)</f>
        <v>0</v>
      </c>
      <c r="AI41" s="61">
        <f>IF(OR(AND(AI40=6,AI39&lt;5),AND(AI40=7,AI39&lt;7),AND(AI40&gt;7,AI40-AI39=2)),1,0)</f>
        <v>0</v>
      </c>
      <c r="AJ41" s="61">
        <f>IF(OR(AND(AJ42=4,AJ43&lt;3),AND(AJ42=4,AJ43&lt;4),AND(AJ42&gt;4,AJ42-AJ43=2)),1,0)</f>
        <v>0</v>
      </c>
      <c r="AK41" s="75"/>
      <c r="AL41" s="75"/>
      <c r="AM41" s="75"/>
    </row>
    <row r="42" spans="1:69" ht="15" customHeight="1" x14ac:dyDescent="0.2">
      <c r="A42" s="5">
        <f>Setup!E21</f>
        <v>6</v>
      </c>
      <c r="B42" s="6" t="str">
        <f>IF(C42="Bye","","("&amp;A42&amp;")")</f>
        <v/>
      </c>
      <c r="C42" s="7" t="str">
        <f>IF(AND(Setup!$B$2&gt;1,Setup!$B$2&lt;=16),IF(VLOOKUP(A42,Setup!$A$15:$B$46,2,FALSE)&lt;&gt;"",VLOOKUP(A42,Setup!$A$15:$B$46,2,FALSE),"Bye"),"")</f>
        <v>Bye</v>
      </c>
      <c r="D42" s="7"/>
      <c r="E42" s="7"/>
      <c r="F42" s="7"/>
      <c r="G42" s="7"/>
      <c r="H42" s="23"/>
      <c r="I42" s="23"/>
      <c r="J42" s="23"/>
      <c r="K42" s="23"/>
      <c r="L42" s="23"/>
      <c r="M42" s="5">
        <f>SUM(H41:L41)</f>
        <v>0</v>
      </c>
      <c r="N42" s="5" t="str">
        <f>B42</f>
        <v/>
      </c>
      <c r="Y42" s="10"/>
      <c r="BL42" s="8"/>
      <c r="BM42" s="8"/>
      <c r="BN42" s="8"/>
      <c r="BO42" s="8"/>
      <c r="BP42" s="8"/>
      <c r="BQ42" s="8"/>
    </row>
    <row r="43" spans="1:69" ht="15" customHeight="1" x14ac:dyDescent="0.2">
      <c r="A43" s="5">
        <f>Setup!F21</f>
        <v>9</v>
      </c>
      <c r="B43" s="6" t="str">
        <f>IF(C43="Bye","","("&amp;A43&amp;")")</f>
        <v/>
      </c>
      <c r="C43" s="2" t="str">
        <f>IF(AND(Setup!$B$2&gt;1,Setup!$B$2&lt;=16),IF(VLOOKUP(A43,Setup!$A$15:$B$46,2,FALSE)&lt;&gt;"",VLOOKUP(A43,Setup!$A$15:$B$46,2,FALSE),"Bye"),"")</f>
        <v>Bye</v>
      </c>
      <c r="H43" s="24"/>
      <c r="I43" s="24"/>
      <c r="J43" s="24"/>
      <c r="K43" s="24"/>
      <c r="L43" s="24"/>
      <c r="M43" s="9">
        <f>SUM(H44:L44)</f>
        <v>0</v>
      </c>
      <c r="N43" s="5" t="str">
        <f>B43</f>
        <v/>
      </c>
      <c r="Y43" s="10"/>
      <c r="BL43" s="8"/>
      <c r="BM43" s="8"/>
      <c r="BN43" s="8"/>
      <c r="BO43" s="8"/>
      <c r="BP43" s="8"/>
      <c r="BQ43" s="8"/>
    </row>
    <row r="44" spans="1:69" ht="15" customHeight="1" x14ac:dyDescent="0.2">
      <c r="A44" s="5"/>
      <c r="B44" s="4"/>
      <c r="H44" s="5">
        <f>IF(OR(AND(H43=6,H42&lt;5),AND(H43=7,H42&lt;7),AND(H43&gt;7,H43-H42=2)),1,0)</f>
        <v>0</v>
      </c>
      <c r="I44" s="5">
        <f>IF(OR(AND(I43=6,I42&lt;5),AND(I43=7,I42&lt;7),AND(I43&gt;7,I43-I42=2)),1,0)</f>
        <v>0</v>
      </c>
      <c r="J44" s="61">
        <f>IF(OR(AND(J43=6,J42&lt;5),AND(J43=7,J42&lt;7),AND(J43&gt;7,J43-J42=2)),1,0)</f>
        <v>0</v>
      </c>
      <c r="K44" s="5">
        <f>IF(OR(AND(K43=6,K42&lt;5),AND(K43=7,K42&lt;7),AND(K43&gt;7,K43-K42=2)),1,0)</f>
        <v>0</v>
      </c>
      <c r="L44" s="5">
        <f>IF(OR(AND(L43=6,L42&lt;5),AND(L43=7,L42&lt;7),AND(L43&gt;7,L43-L42=2)),1,0)</f>
        <v>0</v>
      </c>
      <c r="M44" s="10"/>
      <c r="T44" s="5">
        <f>IF(OR(AND(T45=6,T46&lt;5),AND(T45=7,T46&lt;7),AND(T45&gt;7,T45-T46=2)),1,0)</f>
        <v>0</v>
      </c>
      <c r="U44" s="5">
        <f>IF(OR(AND(U45=6,U46&lt;5),AND(U45=7,U46&lt;7),AND(U45&gt;7,U45-U46=2)),1,0)</f>
        <v>0</v>
      </c>
      <c r="V44" s="5">
        <f>IF(OR(AND(V45=6,V46&lt;5),AND(V45=7,V46&lt;7),AND(V45&gt;7,V45-V46=2)),1,0)</f>
        <v>0</v>
      </c>
      <c r="W44" s="5">
        <f>IF(OR(AND(W45=6,W46&lt;5),AND(W45=7,W46&lt;7),AND(W45&gt;7,W45-W46=2)),1,0)</f>
        <v>0</v>
      </c>
      <c r="X44" s="5">
        <f>IF(OR(AND(X45=4,X46&lt;3),AND(X45=4,X46&lt;4),AND(X45&gt;4,X45-X46=2)),1,0)</f>
        <v>0</v>
      </c>
      <c r="Y44" s="10"/>
    </row>
    <row r="45" spans="1:69" ht="15" customHeight="1" x14ac:dyDescent="0.2">
      <c r="A45" s="5"/>
      <c r="M45" s="10"/>
      <c r="N45" s="11" t="str">
        <f>IF(O45&lt;&gt;"",VLOOKUP(O45,C42:N43,12,FALSE),"")</f>
        <v/>
      </c>
      <c r="O45" s="7" t="str">
        <f>IF(AND(C42="Bye",C43="Bye"),"Bye",IF(OR(M42=$G$5,C43="Bye"),C42,IF(OR(M43=$G$5,C42="Bye"),C43,"")))</f>
        <v>Bye</v>
      </c>
      <c r="P45" s="7"/>
      <c r="Q45" s="7"/>
      <c r="R45" s="7"/>
      <c r="S45" s="7"/>
      <c r="T45" s="23"/>
      <c r="U45" s="23"/>
      <c r="V45" s="23"/>
      <c r="W45" s="23"/>
      <c r="X45" s="23"/>
      <c r="Y45" s="12">
        <f>SUM(T44:X44)</f>
        <v>0</v>
      </c>
      <c r="Z45" s="5" t="str">
        <f>N45</f>
        <v/>
      </c>
      <c r="AZ45" s="8"/>
      <c r="BA45" s="8"/>
      <c r="BB45" s="8"/>
      <c r="BC45" s="8"/>
      <c r="BD45" s="8"/>
      <c r="BE45" s="8"/>
    </row>
    <row r="46" spans="1:69" ht="15" customHeight="1" x14ac:dyDescent="0.2">
      <c r="A46" s="5"/>
      <c r="M46" s="10"/>
      <c r="N46" s="4" t="str">
        <f>IF(O46&lt;&gt;"",VLOOKUP(O46,C48:N49,12,FALSE),"")</f>
        <v/>
      </c>
      <c r="O46" s="2" t="str">
        <f>IF(AND(C48="Bye",C49="Bye"),"Bye",IF(OR(M48=$G$5,C49="Bye"),C48,IF(OR(M49=$G$5,C48="Bye"),C49,"")))</f>
        <v>Bye</v>
      </c>
      <c r="T46" s="24"/>
      <c r="U46" s="24"/>
      <c r="V46" s="24"/>
      <c r="W46" s="24"/>
      <c r="X46" s="24"/>
      <c r="Y46" s="13">
        <f>SUM(T47:X47)</f>
        <v>0</v>
      </c>
      <c r="Z46" s="5" t="str">
        <f>N46</f>
        <v/>
      </c>
      <c r="AZ46" s="8"/>
      <c r="BA46" s="8"/>
      <c r="BB46" s="8"/>
      <c r="BC46" s="8"/>
      <c r="BD46" s="8"/>
      <c r="BE46" s="8"/>
    </row>
    <row r="47" spans="1:69" ht="15" customHeight="1" x14ac:dyDescent="0.2">
      <c r="A47" s="5"/>
      <c r="B47" s="4"/>
      <c r="G47" s="5">
        <f>IF(Setup!B46="Best of Three",2,3)</f>
        <v>3</v>
      </c>
      <c r="H47" s="5">
        <f>IF(OR(AND(H48=6,H49&lt;5),AND(H48=7,H49&lt;7),AND(H48&gt;7,H48-H49=2)),1,0)</f>
        <v>0</v>
      </c>
      <c r="I47" s="5">
        <f>IF(OR(AND(I48=6,I49&lt;5),AND(I48=7,I49&lt;7),AND(I48&gt;7,I48-I49=2)),1,0)</f>
        <v>0</v>
      </c>
      <c r="J47" s="5">
        <f>IF(OR(AND(J48=6,J49&lt;5),AND(J48=7,J49&lt;7),AND(J48&gt;7,J48-J49=2)),1,0)</f>
        <v>0</v>
      </c>
      <c r="K47" s="5">
        <f>IF(OR(AND(K48=6,K49&lt;5),AND(K48=7,K49&lt;7),AND(K48&gt;7,K48-K49=2)),1,0)</f>
        <v>0</v>
      </c>
      <c r="L47" s="5">
        <f>IF(OR(AND(L48=4,L49&lt;3),AND(L48=4,L49&lt;4),AND(L48&gt;4,L48-L49=2)),1,0)</f>
        <v>0</v>
      </c>
      <c r="M47" s="10"/>
      <c r="T47" s="5">
        <f>IF(OR(AND(T46=6,T45&lt;5),AND(T46=7,T45&lt;7),AND(T46&gt;7,T46-T45=2)),1,0)</f>
        <v>0</v>
      </c>
      <c r="U47" s="5">
        <f>IF(OR(AND(U46=6,U45&lt;5),AND(U46=7,U45&lt;7),AND(U46&gt;7,U46-U45=2)),1,0)</f>
        <v>0</v>
      </c>
      <c r="V47" s="5">
        <f>IF(OR(AND(V46=6,V45&lt;5),AND(V46=7,V45&lt;7),AND(V46&gt;7,V46-V45=2)),1,0)</f>
        <v>0</v>
      </c>
      <c r="W47" s="5">
        <f>IF(OR(AND(W46=6,W45&lt;5),AND(W46=7,W45&lt;7),AND(W46&gt;7,W46-W45=2)),1,0)</f>
        <v>0</v>
      </c>
      <c r="X47" s="5">
        <f>IF(OR(AND(X48=4,X49&lt;3),AND(X48=4,X49&lt;4),AND(X48&gt;4,X48-X49=2)),1,0)</f>
        <v>0</v>
      </c>
    </row>
    <row r="48" spans="1:69" ht="15" customHeight="1" x14ac:dyDescent="0.2">
      <c r="A48" s="5">
        <f>Setup!E22</f>
        <v>2</v>
      </c>
      <c r="B48" s="6" t="str">
        <f>IF(C48="Bye","","("&amp;A48&amp;")")</f>
        <v/>
      </c>
      <c r="C48" s="7" t="str">
        <f>IF(AND(Setup!$B$2&gt;1,Setup!$B$2&lt;=16),IF(VLOOKUP(A48,Setup!$A$15:$B$46,2,FALSE)&lt;&gt;"",VLOOKUP(A48,Setup!$A$15:$B$46,2,FALSE),"Bye"),"")</f>
        <v>Bye</v>
      </c>
      <c r="D48" s="7"/>
      <c r="E48" s="7"/>
      <c r="F48" s="7"/>
      <c r="G48" s="7"/>
      <c r="H48" s="23"/>
      <c r="I48" s="23"/>
      <c r="J48" s="23"/>
      <c r="K48" s="23"/>
      <c r="L48" s="23"/>
      <c r="M48" s="62">
        <f>SUM(H47:L47)</f>
        <v>0</v>
      </c>
      <c r="N48" s="5" t="str">
        <f>B48</f>
        <v/>
      </c>
      <c r="BL48" s="8"/>
      <c r="BM48" s="8"/>
      <c r="BN48" s="8"/>
      <c r="BO48" s="8"/>
      <c r="BP48" s="8"/>
      <c r="BQ48" s="8"/>
    </row>
    <row r="49" spans="1:69" ht="15" customHeight="1" x14ac:dyDescent="0.2">
      <c r="A49" s="5">
        <f>Setup!F22</f>
        <v>15</v>
      </c>
      <c r="B49" s="6" t="str">
        <f>IF(C49="Bye","","("&amp;A49&amp;")")</f>
        <v/>
      </c>
      <c r="C49" s="2" t="str">
        <f>IF(AND(Setup!$B$2&gt;1,Setup!$B$2&lt;=16),IF(VLOOKUP(A49,Setup!$A$15:$B$46,2,FALSE)&lt;&gt;"",VLOOKUP(A49,Setup!$A$15:$B$46,2,FALSE),"Bye"),"")</f>
        <v>Bye</v>
      </c>
      <c r="H49" s="24"/>
      <c r="I49" s="24"/>
      <c r="J49" s="24"/>
      <c r="K49" s="24"/>
      <c r="L49" s="24"/>
      <c r="M49" s="63">
        <f>SUM(J50:K50)</f>
        <v>0</v>
      </c>
      <c r="N49" s="5" t="str">
        <f>B49</f>
        <v/>
      </c>
      <c r="BL49" s="8"/>
      <c r="BM49" s="8"/>
      <c r="BN49" s="8"/>
      <c r="BO49" s="8"/>
      <c r="BP49" s="8"/>
      <c r="BQ49" s="8"/>
    </row>
    <row r="50" spans="1:69" ht="15" customHeight="1" x14ac:dyDescent="0.2">
      <c r="B50" s="4"/>
      <c r="H50" s="5">
        <f>IF(OR(AND(H49=6,H48&lt;5),AND(H49=7,H48&lt;7),AND(H49&gt;7,H49-H48=2)),1,0)</f>
        <v>0</v>
      </c>
      <c r="I50" s="5">
        <f>IF(OR(AND(I49=6,I48&lt;5),AND(I49=7,I48&lt;7),AND(I49&gt;7,I49-I48=2)),1,0)</f>
        <v>0</v>
      </c>
      <c r="J50" s="61">
        <f>IF(OR(AND(J49=6,J48&lt;5),AND(J49=7,J48&lt;7),AND(J49&gt;7,J49-J48=2)),1,0)</f>
        <v>0</v>
      </c>
      <c r="K50" s="5">
        <f>IF(OR(AND(K49=6,K48&lt;5),AND(K49=7,K48&lt;7),AND(K49&gt;7,K49-K48=2)),1,0)</f>
        <v>0</v>
      </c>
      <c r="L50" s="5">
        <f>IF(OR(AND(L49=6,L48&lt;5),AND(L49=7,L48&lt;7),AND(L49&gt;7,L49-L48=2)),1,0)</f>
        <v>0</v>
      </c>
    </row>
    <row r="51" spans="1:69" ht="15" customHeight="1" x14ac:dyDescent="0.2">
      <c r="B51" s="4"/>
      <c r="G51" s="5">
        <f>IF(Setup!B50="Best of Three",2,3)</f>
        <v>3</v>
      </c>
      <c r="H51" s="5" t="e">
        <f>IF(OR(AND(#REF!=6,#REF!&lt;5),AND(#REF!=7,#REF!&lt;7),AND(#REF!&gt;7,#REF!-#REF!=2)),1,0)</f>
        <v>#REF!</v>
      </c>
      <c r="I51" s="5" t="e">
        <f>IF(OR(AND(#REF!=6,#REF!&lt;5),AND(#REF!=7,#REF!&lt;7),AND(#REF!&gt;7,#REF!-#REF!=2)),1,0)</f>
        <v>#REF!</v>
      </c>
      <c r="J51" s="5" t="e">
        <f>IF(OR(AND(#REF!=6,#REF!&lt;5),AND(#REF!=7,#REF!&lt;7),AND(#REF!&gt;7,#REF!-#REF!=2)),1,0)</f>
        <v>#REF!</v>
      </c>
      <c r="K51" s="5" t="e">
        <f>IF(OR(AND(#REF!=6,#REF!&lt;5),AND(#REF!=7,#REF!&lt;7),AND(#REF!&gt;7,#REF!-#REF!=2)),1,0)</f>
        <v>#REF!</v>
      </c>
      <c r="L51" s="5" t="e">
        <f>IF(OR(AND(#REF!=6,#REF!&lt;5),AND(#REF!=7,#REF!&lt;7),AND(#REF!&gt;7,#REF!-#REF!=2)),1,0)</f>
        <v>#REF!</v>
      </c>
    </row>
  </sheetData>
  <mergeCells count="7">
    <mergeCell ref="Z4:AK4"/>
    <mergeCell ref="AL4:AV4"/>
    <mergeCell ref="A2:AV2"/>
    <mergeCell ref="AN35:AT35"/>
    <mergeCell ref="AM33:AU33"/>
    <mergeCell ref="A4:M4"/>
    <mergeCell ref="N4:Y4"/>
  </mergeCells>
  <phoneticPr fontId="1" type="noConversion"/>
  <conditionalFormatting sqref="C6 C12 C18 C24 C30 C36 C42 C48">
    <cfRule type="expression" dxfId="62" priority="11" stopIfTrue="1">
      <formula>OR(AND(C6&lt;&gt;"Bye",C7="Bye"),M6=$G$5)</formula>
    </cfRule>
    <cfRule type="expression" dxfId="61" priority="12" stopIfTrue="1">
      <formula>M7=$G$5</formula>
    </cfRule>
  </conditionalFormatting>
  <conditionalFormatting sqref="C7 C13 C19 C25 C31 C37 C43 C49">
    <cfRule type="expression" dxfId="60" priority="13" stopIfTrue="1">
      <formula>OR(AND(C7&lt;&gt;"Bye",C6="Bye"),M7=$G$5)</formula>
    </cfRule>
    <cfRule type="expression" dxfId="59" priority="14" stopIfTrue="1">
      <formula>M6=$G$5</formula>
    </cfRule>
  </conditionalFormatting>
  <conditionalFormatting sqref="H6:I6 T9:U9 H12:I12 AF15:AG15 H18:I18 T21:U21 H24:I24 AR27:AS27 H30:I30 T33:U33 H36:I36 AF39:AG39 H42:I42 T45:U45 H48:I48">
    <cfRule type="expression" dxfId="58" priority="7" stopIfTrue="1">
      <formula>$G$5=2</formula>
    </cfRule>
    <cfRule type="expression" dxfId="57" priority="8" stopIfTrue="1">
      <formula>H6&gt;H7</formula>
    </cfRule>
  </conditionalFormatting>
  <conditionalFormatting sqref="H7:I7 T10:U10 H13:I13 AF16:AG16 H19:I19 T22:U22 H25:I25 AR28:AS28 H31:I31 T34:U34 H37:I37 AF40:AG40 H43:I43 T46:U46 H49:I49">
    <cfRule type="expression" dxfId="56" priority="9" stopIfTrue="1">
      <formula>$G$5=2</formula>
    </cfRule>
    <cfRule type="expression" dxfId="55" priority="10" stopIfTrue="1">
      <formula>H7&gt;H6</formula>
    </cfRule>
  </conditionalFormatting>
  <conditionalFormatting sqref="J6:L6 V9:X9 J12:L12 AH15:AJ15 J18:L18 V21:X21 J24:L24 AT27:AV27 J30:L30 V33:X33 J36:L36 AH39:AJ39 J42:L42 V45:X45 J48:L48">
    <cfRule type="expression" dxfId="54" priority="1" stopIfTrue="1">
      <formula>J6&gt;J7</formula>
    </cfRule>
  </conditionalFormatting>
  <conditionalFormatting sqref="J7:L7 V10:X10 J13:L13 AH16:AJ16 J19:L19 V22:X22 J25:L25 AT28:AV28 J31:L31 V34:X34 J37:L37 AH40:AJ40 J43:L43 V46:X46 J49:L49">
    <cfRule type="expression" dxfId="53" priority="2" stopIfTrue="1">
      <formula>J7&gt;J6</formula>
    </cfRule>
  </conditionalFormatting>
  <conditionalFormatting sqref="O9 AA15 O21 AM27 O33 AA39 O45">
    <cfRule type="expression" dxfId="52" priority="4" stopIfTrue="1">
      <formula>Y10=$G$5</formula>
    </cfRule>
  </conditionalFormatting>
  <conditionalFormatting sqref="O9:O10 AA15:AA16 O21:O22 AM27:AM28 O33:O34 AA39:AA40 O45:O46">
    <cfRule type="expression" dxfId="51" priority="3" stopIfTrue="1">
      <formula>Y9=$G$5</formula>
    </cfRule>
  </conditionalFormatting>
  <conditionalFormatting sqref="AN35 O10 AA16 O22 AM28 O34 AA40 O46">
    <cfRule type="expression" dxfId="50" priority="6" stopIfTrue="1">
      <formula>Y9=$G$5</formula>
    </cfRule>
  </conditionalFormatting>
  <conditionalFormatting sqref="AN35">
    <cfRule type="expression" dxfId="49" priority="5" stopIfTrue="1">
      <formula>AX35=$G$5</formula>
    </cfRule>
  </conditionalFormatting>
  <hyperlinks>
    <hyperlink ref="A2" r:id="rId1" display="VISIT EXCELTEMPLATE.NET FOR MORE TEMPLATES AND UPDATES" xr:uid="{00000000-0004-0000-0200-000000000000}"/>
  </hyperlinks>
  <pageMargins left="0.2" right="0.21" top="0.4" bottom="0.64" header="0.22" footer="0.5"/>
  <pageSetup scale="76"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pageSetUpPr fitToPage="1"/>
  </sheetPr>
  <dimension ref="A2:CF98"/>
  <sheetViews>
    <sheetView showGridLines="0" zoomScale="59" zoomScaleNormal="59" workbookViewId="0">
      <selection activeCell="AA58" sqref="AA58"/>
    </sheetView>
  </sheetViews>
  <sheetFormatPr defaultColWidth="9.140625" defaultRowHeight="15" customHeight="1" x14ac:dyDescent="0.2"/>
  <cols>
    <col min="1" max="12" width="3.7109375" style="2" customWidth="1"/>
    <col min="13" max="13" width="1.7109375" style="2" customWidth="1"/>
    <col min="14" max="24" width="3.7109375" style="2" customWidth="1"/>
    <col min="25" max="25" width="1.7109375" style="2" customWidth="1"/>
    <col min="26" max="36" width="3.7109375" style="2" customWidth="1"/>
    <col min="37" max="37" width="1.7109375" style="2" customWidth="1"/>
    <col min="38" max="48" width="3.7109375" style="2" customWidth="1"/>
    <col min="49" max="49" width="1.7109375" style="2" customWidth="1"/>
    <col min="50" max="60" width="3.7109375" style="2" customWidth="1"/>
    <col min="61" max="61" width="1.7109375" style="2" customWidth="1"/>
    <col min="62" max="72" width="3.7109375" style="2" customWidth="1"/>
    <col min="73" max="73" width="1.7109375" style="2" customWidth="1"/>
    <col min="74" max="84" width="3.7109375" style="2" customWidth="1"/>
    <col min="85" max="85" width="1.7109375" style="2" customWidth="1"/>
    <col min="86" max="86" width="3.7109375" style="2" customWidth="1"/>
    <col min="87" max="94" width="5.7109375" style="2" customWidth="1"/>
    <col min="95" max="144" width="25.7109375" style="2" customWidth="1"/>
    <col min="145" max="16384" width="9.140625" style="2"/>
  </cols>
  <sheetData>
    <row r="2" spans="1:84" ht="15" customHeight="1" x14ac:dyDescent="0.2">
      <c r="A2" s="115" t="s">
        <v>29</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row>
    <row r="4" spans="1:84" s="3" customFormat="1" ht="15" customHeight="1" x14ac:dyDescent="0.2">
      <c r="A4" s="114" t="s">
        <v>11</v>
      </c>
      <c r="B4" s="114"/>
      <c r="C4" s="114"/>
      <c r="D4" s="114"/>
      <c r="E4" s="114"/>
      <c r="F4" s="114"/>
      <c r="G4" s="114"/>
      <c r="H4" s="114"/>
      <c r="I4" s="114"/>
      <c r="J4" s="114"/>
      <c r="K4" s="114"/>
      <c r="L4" s="114"/>
      <c r="M4" s="114"/>
      <c r="N4" s="114" t="s">
        <v>21</v>
      </c>
      <c r="O4" s="114"/>
      <c r="P4" s="114"/>
      <c r="Q4" s="114"/>
      <c r="R4" s="114"/>
      <c r="S4" s="114"/>
      <c r="T4" s="114"/>
      <c r="U4" s="114"/>
      <c r="V4" s="114"/>
      <c r="W4" s="114"/>
      <c r="X4" s="114"/>
      <c r="Y4" s="114"/>
      <c r="Z4" s="114" t="s">
        <v>12</v>
      </c>
      <c r="AA4" s="114"/>
      <c r="AB4" s="114"/>
      <c r="AC4" s="114"/>
      <c r="AD4" s="114"/>
      <c r="AE4" s="114"/>
      <c r="AF4" s="114"/>
      <c r="AG4" s="114"/>
      <c r="AH4" s="114"/>
      <c r="AI4" s="114"/>
      <c r="AJ4" s="114"/>
      <c r="AK4" s="114"/>
      <c r="AL4" s="114" t="s">
        <v>13</v>
      </c>
      <c r="AM4" s="114"/>
      <c r="AN4" s="114"/>
      <c r="AO4" s="114"/>
      <c r="AP4" s="114"/>
      <c r="AQ4" s="114"/>
      <c r="AR4" s="114"/>
      <c r="AS4" s="114"/>
      <c r="AT4" s="114"/>
      <c r="AU4" s="114"/>
      <c r="AV4" s="114"/>
      <c r="AW4" s="114" t="s">
        <v>0</v>
      </c>
      <c r="AX4" s="114"/>
      <c r="AY4" s="114"/>
      <c r="AZ4" s="114"/>
      <c r="BA4" s="114"/>
      <c r="BB4" s="114"/>
      <c r="BC4" s="114"/>
      <c r="BD4" s="114"/>
      <c r="BE4" s="114"/>
      <c r="BF4" s="114"/>
      <c r="BG4" s="114"/>
      <c r="BH4" s="114"/>
      <c r="BI4" s="114"/>
    </row>
    <row r="5" spans="1:84" ht="15" customHeight="1" x14ac:dyDescent="0.2">
      <c r="B5" s="4"/>
      <c r="G5" s="5">
        <f>IF(Setup!B3="Best of Three",2,3)</f>
        <v>2</v>
      </c>
      <c r="H5" s="5">
        <f>IF(OR(AND(H6=6,H7&lt;5),AND(H6=7,H7&lt;7),AND(H6&gt;7,H6-H7=2)),1,0)</f>
        <v>0</v>
      </c>
      <c r="I5" s="5">
        <f>IF(OR(AND(I6=6,I7&lt;5),AND(I6=7,I7&lt;7),AND(I6&gt;7,I6-I7=2)),1,0)</f>
        <v>0</v>
      </c>
      <c r="J5" s="5">
        <f>IF(OR(AND(J6=6,J7&lt;5),AND(J6=7,J7&lt;7),AND(J6&gt;7,J6-J7=2)),1,0)</f>
        <v>0</v>
      </c>
      <c r="K5" s="5">
        <f>IF(OR(AND(K6=6,K7&lt;5),AND(K6=7,K7&lt;7),AND(K6&gt;7,K6-K7=2)),1,0)</f>
        <v>0</v>
      </c>
      <c r="L5" s="5">
        <f>IF(OR(AND(L6=6,L7&lt;5),AND(L6=7,L7&lt;7),AND(L6&gt;7,L6-L7=2)),1,0)</f>
        <v>0</v>
      </c>
    </row>
    <row r="6" spans="1:84" ht="15" customHeight="1" x14ac:dyDescent="0.2">
      <c r="A6" s="5">
        <f>Setup!G15</f>
        <v>1</v>
      </c>
      <c r="B6" s="6" t="str">
        <f>IF(C6="Bye","","("&amp;A6&amp;")")</f>
        <v>(1)</v>
      </c>
      <c r="C6" s="7" t="str">
        <f>IF(AND(Setup!$B$2&gt;16,Setup!$B$2&lt;=32),IF(VLOOKUP(A6,Setup!$A$15:$B$46,2,FALSE)&lt;&gt;"",VLOOKUP(A6,Setup!$A$15:$B$46,2,FALSE),"Bye"),"")</f>
        <v/>
      </c>
      <c r="D6" s="7"/>
      <c r="E6" s="7"/>
      <c r="F6" s="7"/>
      <c r="G6" s="7"/>
      <c r="H6" s="23"/>
      <c r="I6" s="23"/>
      <c r="J6" s="23"/>
      <c r="K6" s="23"/>
      <c r="L6" s="23"/>
      <c r="M6" s="5">
        <f>SUM(H5:L5)</f>
        <v>0</v>
      </c>
      <c r="N6" s="5" t="str">
        <f>B6</f>
        <v>(1)</v>
      </c>
      <c r="CA6" s="8"/>
      <c r="CB6" s="8"/>
      <c r="CC6" s="8"/>
      <c r="CD6" s="8"/>
      <c r="CE6" s="8"/>
      <c r="CF6" s="8"/>
    </row>
    <row r="7" spans="1:84" ht="15" customHeight="1" x14ac:dyDescent="0.2">
      <c r="A7" s="5">
        <f>Setup!H15</f>
        <v>32</v>
      </c>
      <c r="B7" s="6" t="str">
        <f>IF(C7="Bye","","("&amp;A7&amp;")")</f>
        <v>(32)</v>
      </c>
      <c r="C7" s="2" t="str">
        <f>IF(AND(Setup!$B$2&gt;16,Setup!$B$2&lt;=32),IF(VLOOKUP(A7,Setup!$A$15:$B$46,2,FALSE)&lt;&gt;"",VLOOKUP(A7,Setup!$A$15:$B$46,2,FALSE),"Bye"),"")</f>
        <v/>
      </c>
      <c r="H7" s="24"/>
      <c r="I7" s="24"/>
      <c r="J7" s="24"/>
      <c r="K7" s="24"/>
      <c r="L7" s="24"/>
      <c r="M7" s="9">
        <f>SUM(H8:L8)</f>
        <v>0</v>
      </c>
      <c r="N7" s="5" t="str">
        <f>B7</f>
        <v>(32)</v>
      </c>
      <c r="CA7" s="8"/>
      <c r="CB7" s="8"/>
      <c r="CC7" s="8"/>
      <c r="CD7" s="8"/>
      <c r="CE7" s="8"/>
      <c r="CF7" s="8"/>
    </row>
    <row r="8" spans="1:84" ht="15" customHeight="1" x14ac:dyDescent="0.2">
      <c r="A8" s="5"/>
      <c r="B8" s="4"/>
      <c r="H8" s="5">
        <f>IF(OR(AND(H7=6,H6&lt;5),AND(H7=7,H6&lt;7),AND(H7&gt;7,H7-H6=2)),1,0)</f>
        <v>0</v>
      </c>
      <c r="I8" s="5">
        <f>IF(OR(AND(I7=6,I6&lt;5),AND(I7=7,I6&lt;7),AND(I7&gt;7,I7-I6=2)),1,0)</f>
        <v>0</v>
      </c>
      <c r="J8" s="5">
        <f>IF(OR(AND(J7=6,J6&lt;5),AND(J7=7,J6&lt;7),AND(J7&gt;7,J7-J6=2)),1,0)</f>
        <v>0</v>
      </c>
      <c r="K8" s="5">
        <f>IF(OR(AND(K7=6,K6&lt;5),AND(K7=7,K6&lt;7),AND(K7&gt;7,K7-K6=2)),1,0)</f>
        <v>0</v>
      </c>
      <c r="L8" s="5">
        <f>IF(OR(AND(L7=6,L6&lt;5),AND(L7=7,L6&lt;7),AND(L7&gt;7,L7-L6=2)),1,0)</f>
        <v>0</v>
      </c>
      <c r="M8" s="10"/>
      <c r="T8" s="5">
        <f>IF(OR(AND(T9=6,T10&lt;5),AND(T9=7,T10&lt;7),AND(T9&gt;7,T9-T10=2)),1,0)</f>
        <v>0</v>
      </c>
      <c r="U8" s="5">
        <f>IF(OR(AND(U9=6,U10&lt;5),AND(U9=7,U10&lt;7),AND(U9&gt;7,U9-U10=2)),1,0)</f>
        <v>0</v>
      </c>
      <c r="V8" s="5">
        <f>IF(OR(AND(V9=6,V10&lt;5),AND(V9=7,V10&lt;7),AND(V9&gt;7,V9-V10=2)),1,0)</f>
        <v>0</v>
      </c>
      <c r="W8" s="5">
        <f>IF(OR(AND(W9=6,W10&lt;5),AND(W9=7,W10&lt;7),AND(W9&gt;7,W9-W10=2)),1,0)</f>
        <v>0</v>
      </c>
      <c r="X8" s="5">
        <f>IF(OR(AND(X9=6,X10&lt;5),AND(X9=7,X10&lt;7),AND(X9&gt;7,X9-X10=2)),1,0)</f>
        <v>0</v>
      </c>
    </row>
    <row r="9" spans="1:84" ht="15" customHeight="1" x14ac:dyDescent="0.2">
      <c r="A9" s="5"/>
      <c r="B9" s="4"/>
      <c r="M9" s="10"/>
      <c r="N9" s="11" t="str">
        <f>IF(O9&lt;&gt;"",VLOOKUP(O9,C6:N7,12,FALSE),"")</f>
        <v/>
      </c>
      <c r="O9" s="7" t="str">
        <f>IF(AND(C6="Bye",C7="Bye"),"Bye",IF(OR(M6=$G$5,C7="Bye"),C6,IF(OR(M7=$G$5,C6="Bye"),C7,"")))</f>
        <v/>
      </c>
      <c r="P9" s="7"/>
      <c r="Q9" s="7"/>
      <c r="R9" s="7"/>
      <c r="S9" s="7"/>
      <c r="T9" s="23"/>
      <c r="U9" s="23"/>
      <c r="V9" s="23"/>
      <c r="W9" s="23"/>
      <c r="X9" s="23"/>
      <c r="Y9" s="5">
        <f>SUM(T8:X8)</f>
        <v>0</v>
      </c>
      <c r="Z9" s="5" t="str">
        <f>N9</f>
        <v/>
      </c>
      <c r="BO9" s="8"/>
      <c r="BP9" s="8"/>
      <c r="BQ9" s="8"/>
      <c r="BR9" s="8"/>
      <c r="BS9" s="8"/>
      <c r="BT9" s="8"/>
    </row>
    <row r="10" spans="1:84" ht="15" customHeight="1" x14ac:dyDescent="0.2">
      <c r="A10" s="5"/>
      <c r="B10" s="4"/>
      <c r="M10" s="10"/>
      <c r="N10" s="4" t="str">
        <f>IF(O10&lt;&gt;"",VLOOKUP(O10,C12:N13,12,FALSE),"")</f>
        <v/>
      </c>
      <c r="O10" s="2" t="str">
        <f>IF(AND(C12="Bye",C13="Bye"),"Bye",IF(OR(M12=$G$5,C13="Bye"),C12,IF(OR(M13=$G$5,C12="Bye"),C13,"")))</f>
        <v/>
      </c>
      <c r="T10" s="24"/>
      <c r="U10" s="24"/>
      <c r="V10" s="24"/>
      <c r="W10" s="24"/>
      <c r="X10" s="24"/>
      <c r="Y10" s="9">
        <f>SUM(T11:X11)</f>
        <v>0</v>
      </c>
      <c r="Z10" s="5" t="str">
        <f>N10</f>
        <v/>
      </c>
      <c r="BO10" s="8"/>
      <c r="BP10" s="8"/>
      <c r="BQ10" s="8"/>
      <c r="BR10" s="8"/>
      <c r="BS10" s="8"/>
      <c r="BT10" s="8"/>
    </row>
    <row r="11" spans="1:84" ht="15" customHeight="1" x14ac:dyDescent="0.2">
      <c r="A11" s="5"/>
      <c r="B11" s="4"/>
      <c r="G11" s="5"/>
      <c r="H11" s="5">
        <f>IF(OR(AND(H12=6,H13&lt;5),AND(H12=7,H13&lt;7),AND(H12&gt;7,H12-H13=2)),1,0)</f>
        <v>0</v>
      </c>
      <c r="I11" s="5">
        <f>IF(OR(AND(I12=6,I13&lt;5),AND(I12=7,I13&lt;7),AND(I12&gt;7,I12-I13=2)),1,0)</f>
        <v>0</v>
      </c>
      <c r="J11" s="5">
        <f>IF(OR(AND(J12=6,J13&lt;5),AND(J12=7,J13&lt;7),AND(J12&gt;7,J12-J13=2)),1,0)</f>
        <v>0</v>
      </c>
      <c r="K11" s="5">
        <f>IF(OR(AND(K12=6,K13&lt;5),AND(K12=7,K13&lt;7),AND(K12&gt;7,K12-K13=2)),1,0)</f>
        <v>0</v>
      </c>
      <c r="L11" s="5">
        <f>IF(OR(AND(L12=6,L13&lt;5),AND(L12=7,L13&lt;7),AND(L12&gt;7,L12-L13=2)),1,0)</f>
        <v>0</v>
      </c>
      <c r="M11" s="10"/>
      <c r="T11" s="5">
        <f>IF(OR(AND(T10=6,T9&lt;5),AND(T10=7,T9&lt;7),AND(T10&gt;7,T10-T9=2)),1,0)</f>
        <v>0</v>
      </c>
      <c r="U11" s="5">
        <f>IF(OR(AND(U10=6,U9&lt;5),AND(U10=7,U9&lt;7),AND(U10&gt;7,U10-U9=2)),1,0)</f>
        <v>0</v>
      </c>
      <c r="V11" s="5">
        <f>IF(OR(AND(V10=6,V9&lt;5),AND(V10=7,V9&lt;7),AND(V10&gt;7,V10-V9=2)),1,0)</f>
        <v>0</v>
      </c>
      <c r="W11" s="5">
        <f>IF(OR(AND(W10=6,W9&lt;5),AND(W10=7,W9&lt;7),AND(W10&gt;7,W10-W9=2)),1,0)</f>
        <v>0</v>
      </c>
      <c r="X11" s="5">
        <f>IF(OR(AND(X10=6,X9&lt;5),AND(X10=7,X9&lt;7),AND(X10&gt;7,X10-X9=2)),1,0)</f>
        <v>0</v>
      </c>
      <c r="Y11" s="10"/>
    </row>
    <row r="12" spans="1:84" ht="15" customHeight="1" x14ac:dyDescent="0.2">
      <c r="A12" s="5">
        <f>Setup!G16</f>
        <v>16</v>
      </c>
      <c r="B12" s="6" t="str">
        <f>IF(C12="Bye","","("&amp;A12&amp;")")</f>
        <v>(16)</v>
      </c>
      <c r="C12" s="7" t="str">
        <f>IF(AND(Setup!$B$2&gt;16,Setup!$B$2&lt;=32),IF(VLOOKUP(A12,Setup!$A$15:$B$46,2,FALSE)&lt;&gt;"",VLOOKUP(A12,Setup!$A$15:$B$46,2,FALSE),"Bye"),"")</f>
        <v/>
      </c>
      <c r="D12" s="7"/>
      <c r="E12" s="7"/>
      <c r="F12" s="7"/>
      <c r="G12" s="7"/>
      <c r="H12" s="23"/>
      <c r="I12" s="23"/>
      <c r="J12" s="23"/>
      <c r="K12" s="23"/>
      <c r="L12" s="23"/>
      <c r="M12" s="12">
        <f>SUM(H11:L11)</f>
        <v>0</v>
      </c>
      <c r="N12" s="5" t="str">
        <f>B12</f>
        <v>(16)</v>
      </c>
      <c r="Y12" s="10"/>
      <c r="CA12" s="8"/>
      <c r="CB12" s="8"/>
      <c r="CC12" s="8"/>
      <c r="CD12" s="8"/>
      <c r="CE12" s="8"/>
      <c r="CF12" s="8"/>
    </row>
    <row r="13" spans="1:84" ht="15" customHeight="1" x14ac:dyDescent="0.2">
      <c r="A13" s="5">
        <f>Setup!H16</f>
        <v>17</v>
      </c>
      <c r="B13" s="6" t="str">
        <f>IF(C13="Bye","","("&amp;A13&amp;")")</f>
        <v>(17)</v>
      </c>
      <c r="C13" s="2" t="str">
        <f>IF(AND(Setup!$B$2&gt;16,Setup!$B$2&lt;=32),IF(VLOOKUP(A13,Setup!$A$15:$B$46,2,FALSE)&lt;&gt;"",VLOOKUP(A13,Setup!$A$15:$B$46,2,FALSE),"Bye"),"")</f>
        <v/>
      </c>
      <c r="H13" s="24"/>
      <c r="I13" s="24"/>
      <c r="J13" s="24"/>
      <c r="K13" s="24"/>
      <c r="L13" s="24"/>
      <c r="M13" s="13">
        <f>SUM(H14:L14)</f>
        <v>0</v>
      </c>
      <c r="N13" s="5" t="str">
        <f>B13</f>
        <v>(17)</v>
      </c>
      <c r="Y13" s="10"/>
      <c r="CA13" s="8"/>
      <c r="CB13" s="8"/>
      <c r="CC13" s="8"/>
      <c r="CD13" s="8"/>
      <c r="CE13" s="8"/>
      <c r="CF13" s="8"/>
    </row>
    <row r="14" spans="1:84" ht="15" customHeight="1" x14ac:dyDescent="0.2">
      <c r="A14" s="5"/>
      <c r="B14" s="4"/>
      <c r="H14" s="5">
        <f>IF(OR(AND(H13=6,H12&lt;5),AND(H13=7,H12&lt;7),AND(H13&gt;7,H13-H12=2)),1,0)</f>
        <v>0</v>
      </c>
      <c r="I14" s="5">
        <f>IF(OR(AND(I13=6,I12&lt;5),AND(I13=7,I12&lt;7),AND(I13&gt;7,I13-I12=2)),1,0)</f>
        <v>0</v>
      </c>
      <c r="J14" s="5">
        <f>IF(OR(AND(J13=6,J12&lt;5),AND(J13=7,J12&lt;7),AND(J13&gt;7,J13-J12=2)),1,0)</f>
        <v>0</v>
      </c>
      <c r="K14" s="5">
        <f>IF(OR(AND(K13=6,K12&lt;5),AND(K13=7,K12&lt;7),AND(K13&gt;7,K13-K12=2)),1,0)</f>
        <v>0</v>
      </c>
      <c r="L14" s="5">
        <f>IF(OR(AND(L13=6,L12&lt;5),AND(L13=7,L12&lt;7),AND(L13&gt;7,L13-L12=2)),1,0)</f>
        <v>0</v>
      </c>
      <c r="Y14" s="10"/>
      <c r="AF14" s="5">
        <f>IF(OR(AND(AF15=6,AF16&lt;5),AND(AF15=7,AF16&lt;7),AND(AF15&gt;7,AF15-AF16=2)),1,0)</f>
        <v>0</v>
      </c>
      <c r="AG14" s="5">
        <f>IF(OR(AND(AG15=6,AG16&lt;5),AND(AG15=7,AG16&lt;7),AND(AG15&gt;7,AG15-AG16=2)),1,0)</f>
        <v>0</v>
      </c>
      <c r="AH14" s="5">
        <f>IF(OR(AND(AH15=6,AH16&lt;5),AND(AH15=7,AH16&lt;7),AND(AH15&gt;7,AH15-AH16=2)),1,0)</f>
        <v>0</v>
      </c>
      <c r="AI14" s="5">
        <f>IF(OR(AND(AI15=6,AI16&lt;5),AND(AI15=7,AI16&lt;7),AND(AI15&gt;7,AI15-AI16=2)),1,0)</f>
        <v>0</v>
      </c>
      <c r="AJ14" s="5">
        <f>IF(OR(AND(AJ15=6,AJ16&lt;5),AND(AJ15=7,AJ16&lt;7),AND(AJ15&gt;7,AJ15-AJ16=2)),1,0)</f>
        <v>0</v>
      </c>
    </row>
    <row r="15" spans="1:84" ht="15" customHeight="1" x14ac:dyDescent="0.2">
      <c r="A15" s="5"/>
      <c r="Y15" s="10"/>
      <c r="Z15" s="11" t="str">
        <f>IF(AA15&lt;&gt;"",VLOOKUP(AA15,O9:Z10,12,FALSE),"")</f>
        <v/>
      </c>
      <c r="AA15" s="7" t="str">
        <f>IF(AND(O9="Bye",O10="Bye"),"Bye",IF(OR(Y9=$G$5,O10="Bye"),O9,IF(OR(Y10=$G$5,O9="Bye"),O10,"")))</f>
        <v/>
      </c>
      <c r="AB15" s="7"/>
      <c r="AC15" s="7"/>
      <c r="AD15" s="7"/>
      <c r="AE15" s="7"/>
      <c r="AF15" s="23"/>
      <c r="AG15" s="23"/>
      <c r="AH15" s="23"/>
      <c r="AI15" s="23"/>
      <c r="AJ15" s="23"/>
      <c r="AK15" s="5">
        <f>SUM(AF14:AJ14)</f>
        <v>0</v>
      </c>
      <c r="AL15" s="5" t="str">
        <f>Z15</f>
        <v/>
      </c>
      <c r="BC15" s="8"/>
      <c r="BD15" s="8"/>
      <c r="BE15" s="8"/>
      <c r="BF15" s="8"/>
      <c r="BG15" s="8"/>
      <c r="BH15" s="8"/>
    </row>
    <row r="16" spans="1:84" ht="15" customHeight="1" x14ac:dyDescent="0.2">
      <c r="A16" s="5"/>
      <c r="Y16" s="10"/>
      <c r="Z16" s="4" t="str">
        <f>IF(AA16&lt;&gt;"",VLOOKUP(AA16,O21:Z22,12,FALSE),"")</f>
        <v/>
      </c>
      <c r="AA16" s="2" t="str">
        <f>IF(AND(O21="Bye",O22="Bye"),"Bye",IF(OR(O22="Bye",Y21=$G$5),O21,IF(OR(Y22=$G$5,O21="Bye"),O22,"")))</f>
        <v/>
      </c>
      <c r="AF16" s="24"/>
      <c r="AG16" s="24"/>
      <c r="AH16" s="24"/>
      <c r="AI16" s="24"/>
      <c r="AJ16" s="24"/>
      <c r="AK16" s="9">
        <f>SUM(AF17:AJ17)</f>
        <v>0</v>
      </c>
      <c r="AL16" s="5" t="str">
        <f>Z16</f>
        <v/>
      </c>
      <c r="BC16" s="8"/>
      <c r="BD16" s="8"/>
      <c r="BE16" s="8"/>
      <c r="BF16" s="8"/>
      <c r="BG16" s="8"/>
      <c r="BH16" s="8"/>
    </row>
    <row r="17" spans="1:84" ht="15" customHeight="1" x14ac:dyDescent="0.2">
      <c r="A17" s="5"/>
      <c r="B17" s="4"/>
      <c r="G17" s="5"/>
      <c r="H17" s="5">
        <f>IF(OR(AND(H18=6,H19&lt;5),AND(H18=7,H19&lt;7),AND(H18&gt;7,H18-H19=2)),1,0)</f>
        <v>0</v>
      </c>
      <c r="I17" s="5">
        <f>IF(OR(AND(I18=6,I19&lt;5),AND(I18=7,I19&lt;7),AND(I18&gt;7,I18-I19=2)),1,0)</f>
        <v>0</v>
      </c>
      <c r="J17" s="5">
        <f>IF(OR(AND(J18=6,J19&lt;5),AND(J18=7,J19&lt;7),AND(J18&gt;7,J18-J19=2)),1,0)</f>
        <v>0</v>
      </c>
      <c r="K17" s="5">
        <f>IF(OR(AND(K18=6,K19&lt;5),AND(K18=7,K19&lt;7),AND(K18&gt;7,K18-K19=2)),1,0)</f>
        <v>0</v>
      </c>
      <c r="L17" s="5">
        <f>IF(OR(AND(L18=6,L19&lt;5),AND(L18=7,L19&lt;7),AND(L18&gt;7,L18-L19=2)),1,0)</f>
        <v>0</v>
      </c>
      <c r="Y17" s="10"/>
      <c r="AF17" s="5">
        <f>IF(OR(AND(AF16=6,AF15&lt;5),AND(AF16=7,AF15&lt;7),AND(AF16&gt;7,AF16-AF15=2)),1,0)</f>
        <v>0</v>
      </c>
      <c r="AG17" s="5">
        <f>IF(OR(AND(AG16=6,AG15&lt;5),AND(AG16=7,AG15&lt;7),AND(AG16&gt;7,AG16-AG15=2)),1,0)</f>
        <v>0</v>
      </c>
      <c r="AH17" s="5">
        <f>IF(OR(AND(AH16=6,AH15&lt;5),AND(AH16=7,AH15&lt;7),AND(AH16&gt;7,AH16-AH15=2)),1,0)</f>
        <v>0</v>
      </c>
      <c r="AI17" s="5">
        <f>IF(OR(AND(AI16=6,AI15&lt;5),AND(AI16=7,AI15&lt;7),AND(AI16&gt;7,AI16-AI15=2)),1,0)</f>
        <v>0</v>
      </c>
      <c r="AJ17" s="5">
        <f>IF(OR(AND(AJ16=6,AJ15&lt;5),AND(AJ16=7,AJ15&lt;7),AND(AJ16&gt;7,AJ16-AJ15=2)),1,0)</f>
        <v>0</v>
      </c>
      <c r="AK17" s="10"/>
    </row>
    <row r="18" spans="1:84" ht="15" customHeight="1" x14ac:dyDescent="0.2">
      <c r="A18" s="5">
        <f>Setup!G17</f>
        <v>9</v>
      </c>
      <c r="B18" s="6" t="str">
        <f>IF(C18="Bye","","("&amp;A18&amp;")")</f>
        <v>(9)</v>
      </c>
      <c r="C18" s="7" t="str">
        <f>IF(AND(Setup!$B$2&gt;16,Setup!$B$2&lt;=32),IF(VLOOKUP(A18,Setup!$A$15:$B$46,2,FALSE)&lt;&gt;"",VLOOKUP(A18,Setup!$A$15:$B$46,2,FALSE),"Bye"),"")</f>
        <v/>
      </c>
      <c r="D18" s="7"/>
      <c r="E18" s="7"/>
      <c r="F18" s="7"/>
      <c r="G18" s="7"/>
      <c r="H18" s="23"/>
      <c r="I18" s="23"/>
      <c r="J18" s="23"/>
      <c r="K18" s="23"/>
      <c r="L18" s="23"/>
      <c r="M18" s="5">
        <f>SUM(H17:L17)</f>
        <v>0</v>
      </c>
      <c r="N18" s="5" t="str">
        <f>B18</f>
        <v>(9)</v>
      </c>
      <c r="Y18" s="10"/>
      <c r="AK18" s="10"/>
      <c r="CA18" s="8"/>
      <c r="CB18" s="8"/>
      <c r="CC18" s="8"/>
      <c r="CD18" s="8"/>
      <c r="CE18" s="8"/>
      <c r="CF18" s="8"/>
    </row>
    <row r="19" spans="1:84" ht="15" customHeight="1" x14ac:dyDescent="0.2">
      <c r="A19" s="5">
        <f>Setup!H17</f>
        <v>24</v>
      </c>
      <c r="B19" s="6" t="str">
        <f>IF(C19="Bye","","("&amp;A19&amp;")")</f>
        <v>(24)</v>
      </c>
      <c r="C19" s="2" t="str">
        <f>IF(AND(Setup!$B$2&gt;16,Setup!$B$2&lt;=32),IF(VLOOKUP(A19,Setup!$A$15:$B$46,2,FALSE)&lt;&gt;"",VLOOKUP(A19,Setup!$A$15:$B$46,2,FALSE),"Bye"),"")</f>
        <v/>
      </c>
      <c r="H19" s="24"/>
      <c r="I19" s="24"/>
      <c r="J19" s="24"/>
      <c r="K19" s="24"/>
      <c r="L19" s="24"/>
      <c r="M19" s="9">
        <f>SUM(H20:L20)</f>
        <v>0</v>
      </c>
      <c r="N19" s="5" t="str">
        <f>B19</f>
        <v>(24)</v>
      </c>
      <c r="Y19" s="10"/>
      <c r="AK19" s="10"/>
      <c r="CA19" s="8"/>
      <c r="CB19" s="8"/>
      <c r="CC19" s="8"/>
      <c r="CD19" s="8"/>
      <c r="CE19" s="8"/>
      <c r="CF19" s="8"/>
    </row>
    <row r="20" spans="1:84" ht="15" customHeight="1" x14ac:dyDescent="0.2">
      <c r="A20" s="5"/>
      <c r="B20" s="4"/>
      <c r="H20" s="5">
        <f>IF(OR(AND(H19=6,H18&lt;5),AND(H19=7,H18&lt;7),AND(H19&gt;7,H19-H18=2)),1,0)</f>
        <v>0</v>
      </c>
      <c r="I20" s="5">
        <f>IF(OR(AND(I19=6,I18&lt;5),AND(I19=7,I18&lt;7),AND(I19&gt;7,I19-I18=2)),1,0)</f>
        <v>0</v>
      </c>
      <c r="J20" s="5">
        <f>IF(OR(AND(J19=6,J18&lt;5),AND(J19=7,J18&lt;7),AND(J19&gt;7,J19-J18=2)),1,0)</f>
        <v>0</v>
      </c>
      <c r="K20" s="5">
        <f>IF(OR(AND(K19=6,K18&lt;5),AND(K19=7,K18&lt;7),AND(K19&gt;7,K19-K18=2)),1,0)</f>
        <v>0</v>
      </c>
      <c r="L20" s="5">
        <f>IF(OR(AND(L19=6,L18&lt;5),AND(L19=7,L18&lt;7),AND(L19&gt;7,L19-L18=2)),1,0)</f>
        <v>0</v>
      </c>
      <c r="M20" s="10"/>
      <c r="T20" s="5">
        <f>IF(OR(AND(T21=6,T22&lt;5),AND(T21=7,T22&lt;7),AND(T21&gt;7,T21-T22=2)),1,0)</f>
        <v>0</v>
      </c>
      <c r="U20" s="5">
        <f>IF(OR(AND(U21=6,U22&lt;5),AND(U21=7,U22&lt;7),AND(U21&gt;7,U21-U22=2)),1,0)</f>
        <v>0</v>
      </c>
      <c r="V20" s="5">
        <f>IF(OR(AND(V21=6,V22&lt;5),AND(V21=7,V22&lt;7),AND(V21&gt;7,V21-V22=2)),1,0)</f>
        <v>0</v>
      </c>
      <c r="W20" s="5">
        <f>IF(OR(AND(W21=6,W22&lt;5),AND(W21=7,W22&lt;7),AND(W21&gt;7,W21-W22=2)),1,0)</f>
        <v>0</v>
      </c>
      <c r="X20" s="5">
        <f>IF(OR(AND(X21=6,X22&lt;5),AND(X21=7,X22&lt;7),AND(X21&gt;7,X21-X22=2)),1,0)</f>
        <v>0</v>
      </c>
      <c r="Y20" s="10"/>
      <c r="AK20" s="10"/>
    </row>
    <row r="21" spans="1:84" ht="15" customHeight="1" x14ac:dyDescent="0.2">
      <c r="A21" s="5"/>
      <c r="M21" s="10"/>
      <c r="N21" s="11" t="str">
        <f>IF(O21&lt;&gt;"",VLOOKUP(O21,C18:N19,12,FALSE),"")</f>
        <v/>
      </c>
      <c r="O21" s="7" t="str">
        <f>IF(AND(C18="Bye",C19="Bye"),"Bye",IF(OR(M18=$G$5,C19="Bye"),C18,IF(OR(M19=$G$5,C18="Bye"),C19,"")))</f>
        <v/>
      </c>
      <c r="P21" s="7"/>
      <c r="Q21" s="7"/>
      <c r="R21" s="7"/>
      <c r="S21" s="7"/>
      <c r="T21" s="23"/>
      <c r="U21" s="23"/>
      <c r="V21" s="23"/>
      <c r="W21" s="23"/>
      <c r="X21" s="23"/>
      <c r="Y21" s="12">
        <f>SUM(T20:X20)</f>
        <v>0</v>
      </c>
      <c r="Z21" s="5" t="str">
        <f>N21</f>
        <v/>
      </c>
      <c r="AK21" s="10"/>
      <c r="BO21" s="8"/>
      <c r="BP21" s="8"/>
      <c r="BQ21" s="8"/>
      <c r="BR21" s="8"/>
      <c r="BS21" s="8"/>
      <c r="BT21" s="8"/>
    </row>
    <row r="22" spans="1:84" ht="15" customHeight="1" x14ac:dyDescent="0.2">
      <c r="A22" s="5"/>
      <c r="M22" s="10"/>
      <c r="N22" s="4" t="str">
        <f>IF(O22&lt;&gt;"",VLOOKUP(O22,C24:N25,12,FALSE),"")</f>
        <v/>
      </c>
      <c r="O22" s="2" t="str">
        <f>IF(AND(C24="Bye",C25="Bye"),"Bye",IF(OR(M24=$G$5,C25="Bye"),C24,IF(OR(M25=$G$5,C24="Bye"),C25,"")))</f>
        <v/>
      </c>
      <c r="T22" s="24"/>
      <c r="U22" s="24"/>
      <c r="V22" s="24"/>
      <c r="W22" s="24"/>
      <c r="X22" s="24"/>
      <c r="Y22" s="13">
        <f>SUM(T23:X23)</f>
        <v>0</v>
      </c>
      <c r="Z22" s="5" t="str">
        <f>N22</f>
        <v/>
      </c>
      <c r="AK22" s="10"/>
      <c r="BO22" s="8"/>
      <c r="BP22" s="8"/>
      <c r="BQ22" s="8"/>
      <c r="BR22" s="8"/>
      <c r="BS22" s="8"/>
      <c r="BT22" s="8"/>
    </row>
    <row r="23" spans="1:84" ht="15" customHeight="1" x14ac:dyDescent="0.2">
      <c r="A23" s="5"/>
      <c r="B23" s="4"/>
      <c r="G23" s="5"/>
      <c r="H23" s="5">
        <f>IF(OR(AND(H24=6,H25&lt;5),AND(H24=7,H25&lt;7),AND(H24&gt;7,H24-H25=2)),1,0)</f>
        <v>0</v>
      </c>
      <c r="I23" s="5">
        <f>IF(OR(AND(I24=6,I25&lt;5),AND(I24=7,I25&lt;7),AND(I24&gt;7,I24-I25=2)),1,0)</f>
        <v>0</v>
      </c>
      <c r="J23" s="5">
        <f>IF(OR(AND(J24=6,J25&lt;5),AND(J24=7,J25&lt;7),AND(J24&gt;7,J24-J25=2)),1,0)</f>
        <v>0</v>
      </c>
      <c r="K23" s="5">
        <f>IF(OR(AND(K24=6,K25&lt;5),AND(K24=7,K25&lt;7),AND(K24&gt;7,K24-K25=2)),1,0)</f>
        <v>0</v>
      </c>
      <c r="L23" s="5">
        <f>IF(OR(AND(L24=6,L25&lt;5),AND(L24=7,L25&lt;7),AND(L24&gt;7,L24-L25=2)),1,0)</f>
        <v>0</v>
      </c>
      <c r="M23" s="10"/>
      <c r="T23" s="5">
        <f>IF(OR(AND(T22=6,T21&lt;5),AND(T22=7,T21&lt;7),AND(T22&gt;7,T22-T21=2)),1,0)</f>
        <v>0</v>
      </c>
      <c r="U23" s="5">
        <f>IF(OR(AND(U22=6,U21&lt;5),AND(U22=7,U21&lt;7),AND(U22&gt;7,U22-U21=2)),1,0)</f>
        <v>0</v>
      </c>
      <c r="V23" s="5">
        <f>IF(OR(AND(V22=6,V21&lt;5),AND(V22=7,V21&lt;7),AND(V22&gt;7,V22-V21=2)),1,0)</f>
        <v>0</v>
      </c>
      <c r="W23" s="5">
        <f>IF(OR(AND(W22=6,W21&lt;5),AND(W22=7,W21&lt;7),AND(W22&gt;7,W22-W21=2)),1,0)</f>
        <v>0</v>
      </c>
      <c r="X23" s="5">
        <f>IF(OR(AND(X22=6,X21&lt;5),AND(X22=7,X21&lt;7),AND(X22&gt;7,X22-X21=2)),1,0)</f>
        <v>0</v>
      </c>
      <c r="AK23" s="10"/>
    </row>
    <row r="24" spans="1:84" ht="15" customHeight="1" x14ac:dyDescent="0.2">
      <c r="A24" s="5">
        <f>Setup!G18</f>
        <v>13</v>
      </c>
      <c r="B24" s="6" t="str">
        <f>IF(C24="Bye","","("&amp;A24&amp;")")</f>
        <v>(13)</v>
      </c>
      <c r="C24" s="7" t="str">
        <f>IF(AND(Setup!$B$2&gt;16,Setup!$B$2&lt;=32),IF(VLOOKUP(A24,Setup!$A$15:$B$46,2,FALSE)&lt;&gt;"",VLOOKUP(A24,Setup!$A$15:$B$46,2,FALSE),"Bye"),"")</f>
        <v/>
      </c>
      <c r="D24" s="7"/>
      <c r="E24" s="7"/>
      <c r="F24" s="7"/>
      <c r="G24" s="7"/>
      <c r="H24" s="23"/>
      <c r="I24" s="23"/>
      <c r="J24" s="23"/>
      <c r="K24" s="23"/>
      <c r="L24" s="23"/>
      <c r="M24" s="12">
        <f>SUM(H23:L23)</f>
        <v>0</v>
      </c>
      <c r="N24" s="5" t="str">
        <f>B24</f>
        <v>(13)</v>
      </c>
      <c r="AK24" s="10"/>
      <c r="CA24" s="8"/>
      <c r="CB24" s="8"/>
      <c r="CC24" s="8"/>
      <c r="CD24" s="8"/>
      <c r="CE24" s="8"/>
      <c r="CF24" s="8"/>
    </row>
    <row r="25" spans="1:84" ht="15" customHeight="1" x14ac:dyDescent="0.2">
      <c r="A25" s="5">
        <f>Setup!H18</f>
        <v>20</v>
      </c>
      <c r="B25" s="6" t="str">
        <f>IF(C25="Bye","","("&amp;A25&amp;")")</f>
        <v>(20)</v>
      </c>
      <c r="C25" s="2" t="str">
        <f>IF(AND(Setup!$B$2&gt;16,Setup!$B$2&lt;=32),IF(VLOOKUP(A25,Setup!$A$15:$B$46,2,FALSE)&lt;&gt;"",VLOOKUP(A25,Setup!$A$15:$B$46,2,FALSE),"Bye"),"")</f>
        <v/>
      </c>
      <c r="H25" s="24"/>
      <c r="I25" s="24"/>
      <c r="J25" s="24"/>
      <c r="K25" s="24"/>
      <c r="L25" s="24"/>
      <c r="M25" s="13">
        <f>SUM(H26:L26)</f>
        <v>0</v>
      </c>
      <c r="N25" s="5" t="str">
        <f>B25</f>
        <v>(20)</v>
      </c>
      <c r="AK25" s="10"/>
      <c r="CA25" s="8"/>
      <c r="CB25" s="8"/>
      <c r="CC25" s="8"/>
      <c r="CD25" s="8"/>
      <c r="CE25" s="8"/>
      <c r="CF25" s="8"/>
    </row>
    <row r="26" spans="1:84" ht="15" customHeight="1" x14ac:dyDescent="0.2">
      <c r="A26" s="5"/>
      <c r="B26" s="4"/>
      <c r="H26" s="5">
        <f>IF(OR(AND(H25=6,H24&lt;5),AND(H25=7,H24&lt;7),AND(H25&gt;7,H25-H24=2)),1,0)</f>
        <v>0</v>
      </c>
      <c r="I26" s="5">
        <f>IF(OR(AND(I25=6,I24&lt;5),AND(I25=7,I24&lt;7),AND(I25&gt;7,I25-I24=2)),1,0)</f>
        <v>0</v>
      </c>
      <c r="J26" s="5">
        <f>IF(OR(AND(J25=6,J24&lt;5),AND(J25=7,J24&lt;7),AND(J25&gt;7,J25-J24=2)),1,0)</f>
        <v>0</v>
      </c>
      <c r="K26" s="5">
        <f>IF(OR(AND(K25=6,K24&lt;5),AND(K25=7,K24&lt;7),AND(K25&gt;7,K25-K24=2)),1,0)</f>
        <v>0</v>
      </c>
      <c r="L26" s="5">
        <f>IF(OR(AND(L25=6,L24&lt;5),AND(L25=7,L24&lt;7),AND(L25&gt;7,L25-L24=2)),1,0)</f>
        <v>0</v>
      </c>
      <c r="AK26" s="10"/>
      <c r="AR26" s="5">
        <f>IF(OR(AND(AR27=6,AR28&lt;5),AND(AR27=7,AR28&lt;7),AND(AR27&gt;7,AR27-AR28=2)),1,0)</f>
        <v>0</v>
      </c>
      <c r="AS26" s="5">
        <f>IF(OR(AND(AS27=6,AS28&lt;5),AND(AS27=7,AS28&lt;7),AND(AS27&gt;7,AS27-AS28=2)),1,0)</f>
        <v>0</v>
      </c>
      <c r="AT26" s="5">
        <f>IF(OR(AND(AT27=6,AT28&lt;5),AND(AT27=7,AT28&lt;7),AND(AT27&gt;7,AT27-AT28=2)),1,0)</f>
        <v>0</v>
      </c>
      <c r="AU26" s="5">
        <f>IF(OR(AND(AU27=6,AU28&lt;5),AND(AU27=7,AU28&lt;7),AND(AU27&gt;7,AU27-AU28=2)),1,0)</f>
        <v>0</v>
      </c>
      <c r="AV26" s="5">
        <f>IF(OR(AND(AV27=6,AV28&lt;5),AND(AV27=7,AV28&lt;7),AND(AV27&gt;7,AV27-AV28=2)),1,0)</f>
        <v>0</v>
      </c>
    </row>
    <row r="27" spans="1:84" ht="15" customHeight="1" x14ac:dyDescent="0.2">
      <c r="A27" s="5"/>
      <c r="AK27" s="10"/>
      <c r="AL27" s="11" t="str">
        <f>IF(AM27&lt;&gt;"",VLOOKUP(AM27,AA15:AL16,12,FALSE),"")</f>
        <v/>
      </c>
      <c r="AM27" s="7" t="str">
        <f>IF(AK15=$G$5,AA15,IF(AK16=$G$5,AA16,""))</f>
        <v/>
      </c>
      <c r="AN27" s="7"/>
      <c r="AO27" s="7"/>
      <c r="AP27" s="7"/>
      <c r="AQ27" s="7"/>
      <c r="AR27" s="23"/>
      <c r="AS27" s="23"/>
      <c r="AT27" s="23"/>
      <c r="AU27" s="23"/>
      <c r="AV27" s="23"/>
      <c r="AW27" s="33">
        <f>SUM(AR26:AV26)</f>
        <v>0</v>
      </c>
      <c r="AX27" s="5" t="str">
        <f>AL27</f>
        <v/>
      </c>
    </row>
    <row r="28" spans="1:84" ht="15" customHeight="1" x14ac:dyDescent="0.2">
      <c r="A28" s="5"/>
      <c r="AK28" s="10"/>
      <c r="AL28" s="4" t="str">
        <f>IF(AM28&lt;&gt;"",VLOOKUP(AM28,AA39:AL40,12,FALSE),"")</f>
        <v/>
      </c>
      <c r="AM28" s="2" t="str">
        <f>IF(AK39=$G$5,AA39,IF(AK40=$G$5,AA40,""))</f>
        <v/>
      </c>
      <c r="AR28" s="24"/>
      <c r="AS28" s="24"/>
      <c r="AT28" s="24"/>
      <c r="AU28" s="24"/>
      <c r="AV28" s="24"/>
      <c r="AW28" s="9">
        <f>SUM(AR29:AV29)</f>
        <v>0</v>
      </c>
      <c r="AX28" s="5" t="str">
        <f>AL28</f>
        <v/>
      </c>
    </row>
    <row r="29" spans="1:84" ht="15" customHeight="1" x14ac:dyDescent="0.2">
      <c r="A29" s="5"/>
      <c r="B29" s="4"/>
      <c r="G29" s="5"/>
      <c r="H29" s="5">
        <f>IF(OR(AND(H30=6,H31&lt;5),AND(H30=7,H31&lt;7),AND(H30&gt;7,H30-H31=2)),1,0)</f>
        <v>0</v>
      </c>
      <c r="I29" s="5">
        <f>IF(OR(AND(I30=6,I31&lt;5),AND(I30=7,I31&lt;7),AND(I30&gt;7,I30-I31=2)),1,0)</f>
        <v>0</v>
      </c>
      <c r="J29" s="5">
        <f>IF(OR(AND(J30=6,J31&lt;5),AND(J30=7,J31&lt;7),AND(J30&gt;7,J30-J31=2)),1,0)</f>
        <v>0</v>
      </c>
      <c r="K29" s="5">
        <f>IF(OR(AND(K30=6,K31&lt;5),AND(K30=7,K31&lt;7),AND(K30&gt;7,K30-K31=2)),1,0)</f>
        <v>0</v>
      </c>
      <c r="L29" s="5">
        <f>IF(OR(AND(L30=6,L31&lt;5),AND(L30=7,L31&lt;7),AND(L30&gt;7,L30-L31=2)),1,0)</f>
        <v>0</v>
      </c>
      <c r="AK29" s="10"/>
      <c r="AR29" s="5">
        <f>IF(OR(AND(AR28=6,AR27&lt;5),AND(AR28=7,AR27&lt;7),AND(AR28&gt;7,AR28-AR27=2)),1,0)</f>
        <v>0</v>
      </c>
      <c r="AS29" s="5">
        <f>IF(OR(AND(AS28=6,AS27&lt;5),AND(AS28=7,AS27&lt;7),AND(AS28&gt;7,AS28-AS27=2)),1,0)</f>
        <v>0</v>
      </c>
      <c r="AT29" s="5">
        <f>IF(OR(AND(AT28=6,AT27&lt;5),AND(AT28=7,AT27&lt;7),AND(AT28&gt;7,AT28-AT27=2)),1,0)</f>
        <v>0</v>
      </c>
      <c r="AU29" s="5">
        <f>IF(OR(AND(AU28=6,AU27&lt;5),AND(AU28=7,AU27&lt;7),AND(AU28&gt;7,AU28-AU27=2)),1,0)</f>
        <v>0</v>
      </c>
      <c r="AV29" s="5">
        <f>IF(OR(AND(AV28=6,AV27&lt;5),AND(AV28=7,AV27&lt;7),AND(AV28&gt;7,AV28-AV27=2)),1,0)</f>
        <v>0</v>
      </c>
      <c r="AW29" s="10"/>
    </row>
    <row r="30" spans="1:84" ht="15" customHeight="1" x14ac:dyDescent="0.2">
      <c r="A30" s="5">
        <f>Setup!G19</f>
        <v>4</v>
      </c>
      <c r="B30" s="6" t="str">
        <f>IF(C30="Bye","","("&amp;A30&amp;")")</f>
        <v>(4)</v>
      </c>
      <c r="C30" s="7" t="str">
        <f>IF(AND(Setup!$B$2&gt;16,Setup!$B$2&lt;=32),IF(VLOOKUP(A30,Setup!$A$15:$B$46,2,FALSE)&lt;&gt;"",VLOOKUP(A30,Setup!$A$15:$B$46,2,FALSE),"Bye"),"")</f>
        <v/>
      </c>
      <c r="D30" s="7"/>
      <c r="E30" s="7"/>
      <c r="F30" s="7"/>
      <c r="G30" s="7"/>
      <c r="H30" s="23"/>
      <c r="I30" s="23"/>
      <c r="J30" s="23"/>
      <c r="K30" s="23"/>
      <c r="L30" s="23"/>
      <c r="M30" s="5">
        <f>SUM(H29:L29)</f>
        <v>0</v>
      </c>
      <c r="N30" s="5" t="str">
        <f>B30</f>
        <v>(4)</v>
      </c>
      <c r="AK30" s="10"/>
      <c r="AW30" s="10"/>
      <c r="CA30" s="8"/>
      <c r="CB30" s="8"/>
      <c r="CC30" s="8"/>
      <c r="CD30" s="8"/>
      <c r="CE30" s="8"/>
      <c r="CF30" s="8"/>
    </row>
    <row r="31" spans="1:84" ht="15" customHeight="1" x14ac:dyDescent="0.2">
      <c r="A31" s="5">
        <f>Setup!H19</f>
        <v>29</v>
      </c>
      <c r="B31" s="6" t="str">
        <f>IF(C31="Bye","","("&amp;A31&amp;")")</f>
        <v>(29)</v>
      </c>
      <c r="C31" s="2" t="str">
        <f>IF(AND(Setup!$B$2&gt;16,Setup!$B$2&lt;=32),IF(VLOOKUP(A31,Setup!$A$15:$B$46,2,FALSE)&lt;&gt;"",VLOOKUP(A31,Setup!$A$15:$B$46,2,FALSE),"Bye"),"")</f>
        <v/>
      </c>
      <c r="H31" s="24"/>
      <c r="I31" s="24"/>
      <c r="J31" s="24"/>
      <c r="K31" s="24"/>
      <c r="L31" s="24"/>
      <c r="M31" s="9">
        <f>SUM(H32:L32)</f>
        <v>0</v>
      </c>
      <c r="N31" s="5" t="str">
        <f>B31</f>
        <v>(29)</v>
      </c>
      <c r="AK31" s="10"/>
      <c r="AW31" s="10"/>
      <c r="CA31" s="8"/>
      <c r="CB31" s="8"/>
      <c r="CC31" s="8"/>
      <c r="CD31" s="8"/>
      <c r="CE31" s="8"/>
      <c r="CF31" s="8"/>
    </row>
    <row r="32" spans="1:84" ht="15" customHeight="1" x14ac:dyDescent="0.2">
      <c r="A32" s="5"/>
      <c r="B32" s="4"/>
      <c r="H32" s="5">
        <f>IF(OR(AND(H31=6,H30&lt;5),AND(H31=7,H30&lt;7),AND(H31&gt;7,H31-H30=2)),1,0)</f>
        <v>0</v>
      </c>
      <c r="I32" s="5">
        <f>IF(OR(AND(I31=6,I30&lt;5),AND(I31=7,I30&lt;7),AND(I31&gt;7,I31-I30=2)),1,0)</f>
        <v>0</v>
      </c>
      <c r="J32" s="5">
        <f>IF(OR(AND(J31=6,J30&lt;5),AND(J31=7,J30&lt;7),AND(J31&gt;7,J31-J30=2)),1,0)</f>
        <v>0</v>
      </c>
      <c r="K32" s="5">
        <f>IF(OR(AND(K31=6,K30&lt;5),AND(K31=7,K30&lt;7),AND(K31&gt;7,K31-K30=2)),1,0)</f>
        <v>0</v>
      </c>
      <c r="L32" s="5">
        <f>IF(OR(AND(L31=6,L30&lt;5),AND(L31=7,L30&lt;7),AND(L31&gt;7,L31-L30=2)),1,0)</f>
        <v>0</v>
      </c>
      <c r="M32" s="10"/>
      <c r="T32" s="5">
        <f>IF(OR(AND(T33=6,T34&lt;5),AND(T33=7,T34&lt;7),AND(T33&gt;7,T33-T34=2)),1,0)</f>
        <v>0</v>
      </c>
      <c r="U32" s="5">
        <f>IF(OR(AND(U33=6,U34&lt;5),AND(U33=7,U34&lt;7),AND(U33&gt;7,U33-U34=2)),1,0)</f>
        <v>0</v>
      </c>
      <c r="V32" s="5">
        <f>IF(OR(AND(V33=6,V34&lt;5),AND(V33=7,V34&lt;7),AND(V33&gt;7,V33-V34=2)),1,0)</f>
        <v>0</v>
      </c>
      <c r="W32" s="5">
        <f>IF(OR(AND(W33=6,W34&lt;5),AND(W33=7,W34&lt;7),AND(W33&gt;7,W33-W34=2)),1,0)</f>
        <v>0</v>
      </c>
      <c r="X32" s="5">
        <f>IF(OR(AND(X33=6,X34&lt;5),AND(X33=7,X34&lt;7),AND(X33&gt;7,X33-X34=2)),1,0)</f>
        <v>0</v>
      </c>
      <c r="AK32" s="10"/>
      <c r="AW32" s="10"/>
    </row>
    <row r="33" spans="1:84" ht="15" customHeight="1" x14ac:dyDescent="0.2">
      <c r="A33" s="5"/>
      <c r="B33" s="4"/>
      <c r="M33" s="10"/>
      <c r="N33" s="11" t="str">
        <f>IF(O33&lt;&gt;"",VLOOKUP(O33,C30:N31,12,FALSE),"")</f>
        <v/>
      </c>
      <c r="O33" s="7" t="str">
        <f>IF(AND(C30="Bye",C31="Bye"),"Bye",IF(OR(M30=$G$5,C31="Bye"),C30,IF(OR(M31=$G$5,C30="Bye"),C31,"")))</f>
        <v/>
      </c>
      <c r="P33" s="7"/>
      <c r="Q33" s="7"/>
      <c r="R33" s="7"/>
      <c r="S33" s="7"/>
      <c r="T33" s="23"/>
      <c r="U33" s="23"/>
      <c r="V33" s="23"/>
      <c r="W33" s="23"/>
      <c r="X33" s="23"/>
      <c r="Y33" s="5">
        <f>SUM(T32:X32)</f>
        <v>0</v>
      </c>
      <c r="Z33" s="5" t="str">
        <f>N33</f>
        <v/>
      </c>
      <c r="AK33" s="10"/>
      <c r="AM33" s="118"/>
      <c r="AN33" s="118"/>
      <c r="AO33" s="118"/>
      <c r="AP33" s="118"/>
      <c r="AQ33" s="118"/>
      <c r="AR33" s="118"/>
      <c r="AS33" s="118"/>
      <c r="AT33" s="118"/>
      <c r="AU33" s="118"/>
      <c r="AV33" s="14"/>
      <c r="AW33" s="10"/>
      <c r="BO33" s="8"/>
      <c r="BP33" s="8"/>
      <c r="BQ33" s="8"/>
      <c r="BR33" s="8"/>
      <c r="BS33" s="8"/>
      <c r="BT33" s="8"/>
    </row>
    <row r="34" spans="1:84" ht="15" customHeight="1" x14ac:dyDescent="0.2">
      <c r="A34" s="5"/>
      <c r="B34" s="4"/>
      <c r="M34" s="10"/>
      <c r="N34" s="4" t="str">
        <f>IF(O34&lt;&gt;"",VLOOKUP(O34,C36:N37,12,FALSE),"")</f>
        <v/>
      </c>
      <c r="O34" s="2" t="str">
        <f>IF(AND(C36="Bye",C37="Bye"),"Bye",IF(OR(M36=$G$5,C37="Bye"),C36,IF(OR(M37=$G$5,C36="Bye"),C37,"")))</f>
        <v/>
      </c>
      <c r="T34" s="24"/>
      <c r="U34" s="24"/>
      <c r="V34" s="24"/>
      <c r="W34" s="24"/>
      <c r="X34" s="24"/>
      <c r="Y34" s="9">
        <f>SUM(T35:X35)</f>
        <v>0</v>
      </c>
      <c r="Z34" s="5" t="str">
        <f>N34</f>
        <v/>
      </c>
      <c r="AK34" s="10"/>
      <c r="AQ34" s="8"/>
      <c r="AR34" s="8"/>
      <c r="AS34" s="8"/>
      <c r="AT34" s="8"/>
      <c r="AU34" s="8"/>
      <c r="AV34" s="8"/>
      <c r="AW34" s="10"/>
      <c r="BO34" s="8"/>
      <c r="BP34" s="8"/>
      <c r="BQ34" s="8"/>
      <c r="BR34" s="8"/>
      <c r="BS34" s="8"/>
      <c r="BT34" s="8"/>
    </row>
    <row r="35" spans="1:84" ht="15" customHeight="1" x14ac:dyDescent="0.2">
      <c r="A35" s="5"/>
      <c r="B35" s="4"/>
      <c r="G35" s="5"/>
      <c r="H35" s="5">
        <f>IF(OR(AND(H36=6,H37&lt;5),AND(H36=7,H37&lt;7),AND(H36&gt;7,H36-H37=2)),1,0)</f>
        <v>0</v>
      </c>
      <c r="I35" s="5">
        <f>IF(OR(AND(I36=6,I37&lt;5),AND(I36=7,I37&lt;7),AND(I36&gt;7,I36-I37=2)),1,0)</f>
        <v>0</v>
      </c>
      <c r="J35" s="5">
        <f>IF(OR(AND(J36=6,J37&lt;5),AND(J36=7,J37&lt;7),AND(J36&gt;7,J36-J37=2)),1,0)</f>
        <v>0</v>
      </c>
      <c r="K35" s="5">
        <f>IF(OR(AND(K36=6,K37&lt;5),AND(K36=7,K37&lt;7),AND(K36&gt;7,K36-K37=2)),1,0)</f>
        <v>0</v>
      </c>
      <c r="L35" s="5">
        <f>IF(OR(AND(L36=6,L37&lt;5),AND(L36=7,L37&lt;7),AND(L36&gt;7,L36-L37=2)),1,0)</f>
        <v>0</v>
      </c>
      <c r="M35" s="10"/>
      <c r="T35" s="5">
        <f>IF(OR(AND(T34=6,T33&lt;5),AND(T34=7,T33&lt;7),AND(T34&gt;7,T34-T33=2)),1,0)</f>
        <v>0</v>
      </c>
      <c r="U35" s="5">
        <f>IF(OR(AND(U34=6,U33&lt;5),AND(U34=7,U33&lt;7),AND(U34&gt;7,U34-U33=2)),1,0)</f>
        <v>0</v>
      </c>
      <c r="V35" s="5">
        <f>IF(OR(AND(V34=6,V33&lt;5),AND(V34=7,V33&lt;7),AND(V34&gt;7,V34-V33=2)),1,0)</f>
        <v>0</v>
      </c>
      <c r="W35" s="5">
        <f>IF(OR(AND(W34=6,W33&lt;5),AND(W34=7,W33&lt;7),AND(W34&gt;7,W34-W33=2)),1,0)</f>
        <v>0</v>
      </c>
      <c r="X35" s="5">
        <f>IF(OR(AND(X34=6,X33&lt;5),AND(X34=7,X33&lt;7),AND(X34&gt;7,X34-X33=2)),1,0)</f>
        <v>0</v>
      </c>
      <c r="Y35" s="10"/>
      <c r="AK35" s="10"/>
      <c r="AN35" s="116"/>
      <c r="AO35" s="116"/>
      <c r="AP35" s="116"/>
      <c r="AQ35" s="116"/>
      <c r="AR35" s="116"/>
      <c r="AS35" s="116"/>
      <c r="AT35" s="116"/>
      <c r="AU35" s="3"/>
      <c r="AW35" s="10"/>
    </row>
    <row r="36" spans="1:84" ht="15" customHeight="1" x14ac:dyDescent="0.2">
      <c r="A36" s="5">
        <f>Setup!G20</f>
        <v>12</v>
      </c>
      <c r="B36" s="6" t="str">
        <f>IF(C36="Bye","","("&amp;A36&amp;")")</f>
        <v>(12)</v>
      </c>
      <c r="C36" s="7" t="str">
        <f>IF(AND(Setup!$B$2&gt;16,Setup!$B$2&lt;=32),IF(VLOOKUP(A36,Setup!$A$15:$B$46,2,FALSE)&lt;&gt;"",VLOOKUP(A36,Setup!$A$15:$B$46,2,FALSE),"Bye"),"")</f>
        <v/>
      </c>
      <c r="D36" s="7"/>
      <c r="E36" s="7"/>
      <c r="F36" s="7"/>
      <c r="G36" s="7"/>
      <c r="H36" s="23"/>
      <c r="I36" s="23"/>
      <c r="J36" s="23"/>
      <c r="K36" s="23"/>
      <c r="L36" s="23"/>
      <c r="M36" s="12">
        <f>SUM(H35:L35)</f>
        <v>0</v>
      </c>
      <c r="N36" s="5" t="str">
        <f>B36</f>
        <v>(12)</v>
      </c>
      <c r="Y36" s="10"/>
      <c r="AK36" s="10"/>
      <c r="AW36" s="10"/>
      <c r="CA36" s="8"/>
      <c r="CB36" s="8"/>
      <c r="CC36" s="8"/>
      <c r="CD36" s="8"/>
      <c r="CE36" s="8"/>
      <c r="CF36" s="8"/>
    </row>
    <row r="37" spans="1:84" ht="15" customHeight="1" x14ac:dyDescent="0.2">
      <c r="A37" s="5">
        <f>Setup!H20</f>
        <v>21</v>
      </c>
      <c r="B37" s="6" t="str">
        <f>IF(C37="Bye","","("&amp;A37&amp;")")</f>
        <v>(21)</v>
      </c>
      <c r="C37" s="2" t="str">
        <f>IF(AND(Setup!$B$2&gt;16,Setup!$B$2&lt;=32),IF(VLOOKUP(A37,Setup!$A$15:$B$46,2,FALSE)&lt;&gt;"",VLOOKUP(A37,Setup!$A$15:$B$46,2,FALSE),"Bye"),"")</f>
        <v/>
      </c>
      <c r="H37" s="24"/>
      <c r="I37" s="24"/>
      <c r="J37" s="24"/>
      <c r="K37" s="24"/>
      <c r="L37" s="24"/>
      <c r="M37" s="13">
        <f>SUM(H38:L38)</f>
        <v>0</v>
      </c>
      <c r="N37" s="5" t="str">
        <f>B37</f>
        <v>(21)</v>
      </c>
      <c r="Y37" s="10"/>
      <c r="AK37" s="10"/>
      <c r="AW37" s="10"/>
      <c r="CA37" s="8"/>
      <c r="CB37" s="8"/>
      <c r="CC37" s="8"/>
      <c r="CD37" s="8"/>
      <c r="CE37" s="8"/>
      <c r="CF37" s="8"/>
    </row>
    <row r="38" spans="1:84" ht="15" customHeight="1" x14ac:dyDescent="0.2">
      <c r="A38" s="5"/>
      <c r="B38" s="4"/>
      <c r="H38" s="5">
        <f>IF(OR(AND(H37=6,H36&lt;5),AND(H37=7,H36&lt;7),AND(H37&gt;7,H37-H36=2)),1,0)</f>
        <v>0</v>
      </c>
      <c r="I38" s="5">
        <f>IF(OR(AND(I37=6,I36&lt;5),AND(I37=7,I36&lt;7),AND(I37&gt;7,I37-I36=2)),1,0)</f>
        <v>0</v>
      </c>
      <c r="J38" s="5">
        <f>IF(OR(AND(J37=6,J36&lt;5),AND(J37=7,J36&lt;7),AND(J37&gt;7,J37-J36=2)),1,0)</f>
        <v>0</v>
      </c>
      <c r="K38" s="5">
        <f>IF(OR(AND(K37=6,K36&lt;5),AND(K37=7,K36&lt;7),AND(K37&gt;7,K37-K36=2)),1,0)</f>
        <v>0</v>
      </c>
      <c r="L38" s="5">
        <f>IF(OR(AND(L37=6,L36&lt;5),AND(L37=7,L36&lt;7),AND(L37&gt;7,L37-L36=2)),1,0)</f>
        <v>0</v>
      </c>
      <c r="Y38" s="10"/>
      <c r="AF38" s="5">
        <f>IF(OR(AND(AF39=6,AF40&lt;5),AND(AF39=7,AF40&lt;7),AND(AF39&gt;7,AF39-AF40=2)),1,0)</f>
        <v>0</v>
      </c>
      <c r="AG38" s="5">
        <f>IF(OR(AND(AG39=6,AG40&lt;5),AND(AG39=7,AG40&lt;7),AND(AG39&gt;7,AG39-AG40=2)),1,0)</f>
        <v>0</v>
      </c>
      <c r="AH38" s="5">
        <f>IF(OR(AND(AH39=6,AH40&lt;5),AND(AH39=7,AH40&lt;7),AND(AH39&gt;7,AH39-AH40=2)),1,0)</f>
        <v>0</v>
      </c>
      <c r="AI38" s="5">
        <f>IF(OR(AND(AI39=6,AI40&lt;5),AND(AI39=7,AI40&lt;7),AND(AI39&gt;7,AI39-AI40=2)),1,0)</f>
        <v>0</v>
      </c>
      <c r="AJ38" s="5">
        <f>IF(OR(AND(AJ39=6,AJ40&lt;5),AND(AJ39=7,AJ40&lt;7),AND(AJ39&gt;7,AJ39-AJ40=2)),1,0)</f>
        <v>0</v>
      </c>
      <c r="AK38" s="10"/>
      <c r="AW38" s="10"/>
    </row>
    <row r="39" spans="1:84" ht="15" customHeight="1" x14ac:dyDescent="0.2">
      <c r="A39" s="5"/>
      <c r="Y39" s="10"/>
      <c r="Z39" s="11" t="str">
        <f>IF(AA39&lt;&gt;"",VLOOKUP(AA39,O33:Z34,12,FALSE),"")</f>
        <v/>
      </c>
      <c r="AA39" s="7" t="str">
        <f>IF(AND(O33="Bye",O34="Bye"),"Bye",IF(OR(Y33=$G$5,O34="Bye"),O33,IF(OR(Y34=$G$5,O33="Bye"),O34,"")))</f>
        <v/>
      </c>
      <c r="AB39" s="7"/>
      <c r="AC39" s="7"/>
      <c r="AD39" s="7"/>
      <c r="AE39" s="7"/>
      <c r="AF39" s="23"/>
      <c r="AG39" s="23"/>
      <c r="AH39" s="23"/>
      <c r="AI39" s="23"/>
      <c r="AJ39" s="23"/>
      <c r="AK39" s="12">
        <f>SUM(AF38:AJ38)</f>
        <v>0</v>
      </c>
      <c r="AL39" s="5" t="str">
        <f>Z39</f>
        <v/>
      </c>
      <c r="AW39" s="10"/>
      <c r="BC39" s="8"/>
      <c r="BD39" s="8"/>
      <c r="BE39" s="8"/>
      <c r="BF39" s="8"/>
      <c r="BG39" s="8"/>
      <c r="BH39" s="8"/>
    </row>
    <row r="40" spans="1:84" ht="15" customHeight="1" x14ac:dyDescent="0.2">
      <c r="A40" s="5"/>
      <c r="Y40" s="10"/>
      <c r="Z40" s="4" t="str">
        <f>IF(AA40&lt;&gt;"",VLOOKUP(AA40,O45:Z46,12,FALSE),"")</f>
        <v/>
      </c>
      <c r="AA40" s="2" t="str">
        <f>IF(AND(O45="Bye",O46="Bye"),"Bye",IF(OR(O46="Bye",Y45=$G$5),O45,IF(OR(Y46=$G$5,O45="Bye"),O46,"")))</f>
        <v/>
      </c>
      <c r="AF40" s="24"/>
      <c r="AG40" s="24"/>
      <c r="AH40" s="24"/>
      <c r="AI40" s="24"/>
      <c r="AJ40" s="24"/>
      <c r="AK40" s="13">
        <f>SUM(AF41:AJ41)</f>
        <v>0</v>
      </c>
      <c r="AL40" s="5" t="str">
        <f>Z40</f>
        <v/>
      </c>
      <c r="AW40" s="10"/>
      <c r="BC40" s="8"/>
      <c r="BD40" s="8"/>
      <c r="BE40" s="8"/>
      <c r="BF40" s="8"/>
      <c r="BG40" s="8"/>
      <c r="BH40" s="8"/>
    </row>
    <row r="41" spans="1:84" ht="15" customHeight="1" x14ac:dyDescent="0.2">
      <c r="A41" s="5"/>
      <c r="B41" s="4"/>
      <c r="G41" s="5"/>
      <c r="H41" s="5">
        <f>IF(OR(AND(H42=6,H43&lt;5),AND(H42=7,H43&lt;7),AND(H42&gt;7,H42-H43=2)),1,0)</f>
        <v>0</v>
      </c>
      <c r="I41" s="5">
        <f>IF(OR(AND(I42=6,I43&lt;5),AND(I42=7,I43&lt;7),AND(I42&gt;7,I42-I43=2)),1,0)</f>
        <v>0</v>
      </c>
      <c r="J41" s="5">
        <f>IF(OR(AND(J42=6,J43&lt;5),AND(J42=7,J43&lt;7),AND(J42&gt;7,J42-J43=2)),1,0)</f>
        <v>0</v>
      </c>
      <c r="K41" s="5">
        <f>IF(OR(AND(K42=6,K43&lt;5),AND(K42=7,K43&lt;7),AND(K42&gt;7,K42-K43=2)),1,0)</f>
        <v>0</v>
      </c>
      <c r="L41" s="5">
        <f>IF(OR(AND(L42=6,L43&lt;5),AND(L42=7,L43&lt;7),AND(L42&gt;7,L42-L43=2)),1,0)</f>
        <v>0</v>
      </c>
      <c r="Y41" s="10"/>
      <c r="AF41" s="5">
        <f>IF(OR(AND(AF40=6,AF39&lt;5),AND(AF40=7,AF39&lt;7),AND(AF40&gt;7,AF40-AF39=2)),1,0)</f>
        <v>0</v>
      </c>
      <c r="AG41" s="5">
        <f>IF(OR(AND(AG40=6,AG39&lt;5),AND(AG40=7,AG39&lt;7),AND(AG40&gt;7,AG40-AG39=2)),1,0)</f>
        <v>0</v>
      </c>
      <c r="AH41" s="5">
        <f>IF(OR(AND(AH40=6,AH39&lt;5),AND(AH40=7,AH39&lt;7),AND(AH40&gt;7,AH40-AH39=2)),1,0)</f>
        <v>0</v>
      </c>
      <c r="AI41" s="5">
        <f>IF(OR(AND(AI40=6,AI39&lt;5),AND(AI40=7,AI39&lt;7),AND(AI40&gt;7,AI40-AI39=2)),1,0)</f>
        <v>0</v>
      </c>
      <c r="AJ41" s="5">
        <f>IF(OR(AND(AJ40=6,AJ39&lt;5),AND(AJ40=7,AJ39&lt;7),AND(AJ40&gt;7,AJ40-AJ39=2)),1,0)</f>
        <v>0</v>
      </c>
      <c r="AW41" s="10"/>
    </row>
    <row r="42" spans="1:84" ht="15" customHeight="1" x14ac:dyDescent="0.2">
      <c r="A42" s="5">
        <f>Setup!G21</f>
        <v>5</v>
      </c>
      <c r="B42" s="6" t="str">
        <f>IF(C42="Bye","","("&amp;A42&amp;")")</f>
        <v>(5)</v>
      </c>
      <c r="C42" s="7" t="str">
        <f>IF(AND(Setup!$B$2&gt;16,Setup!$B$2&lt;=32),IF(VLOOKUP(A42,Setup!$A$15:$B$46,2,FALSE)&lt;&gt;"",VLOOKUP(A42,Setup!$A$15:$B$46,2,FALSE),"Bye"),"")</f>
        <v/>
      </c>
      <c r="D42" s="7"/>
      <c r="E42" s="7"/>
      <c r="F42" s="7"/>
      <c r="G42" s="7"/>
      <c r="H42" s="23"/>
      <c r="I42" s="23"/>
      <c r="J42" s="23"/>
      <c r="K42" s="23"/>
      <c r="L42" s="23"/>
      <c r="M42" s="5">
        <f>SUM(H41:L41)</f>
        <v>0</v>
      </c>
      <c r="N42" s="5" t="str">
        <f>B42</f>
        <v>(5)</v>
      </c>
      <c r="Y42" s="10"/>
      <c r="AW42" s="10"/>
      <c r="CA42" s="8"/>
      <c r="CB42" s="8"/>
      <c r="CC42" s="8"/>
      <c r="CD42" s="8"/>
      <c r="CE42" s="8"/>
      <c r="CF42" s="8"/>
    </row>
    <row r="43" spans="1:84" ht="15" customHeight="1" x14ac:dyDescent="0.2">
      <c r="A43" s="5">
        <f>Setup!H21</f>
        <v>28</v>
      </c>
      <c r="B43" s="6" t="str">
        <f>IF(C43="Bye","","("&amp;A43&amp;")")</f>
        <v>(28)</v>
      </c>
      <c r="C43" s="2" t="str">
        <f>IF(AND(Setup!$B$2&gt;16,Setup!$B$2&lt;=32),IF(VLOOKUP(A43,Setup!$A$15:$B$46,2,FALSE)&lt;&gt;"",VLOOKUP(A43,Setup!$A$15:$B$46,2,FALSE),"Bye"),"")</f>
        <v/>
      </c>
      <c r="H43" s="24"/>
      <c r="I43" s="24"/>
      <c r="J43" s="24"/>
      <c r="K43" s="24"/>
      <c r="L43" s="24"/>
      <c r="M43" s="9">
        <f>SUM(H44:L44)</f>
        <v>0</v>
      </c>
      <c r="N43" s="5" t="str">
        <f>B43</f>
        <v>(28)</v>
      </c>
      <c r="Y43" s="10"/>
      <c r="AW43" s="10"/>
      <c r="CA43" s="8"/>
      <c r="CB43" s="8"/>
      <c r="CC43" s="8"/>
      <c r="CD43" s="8"/>
      <c r="CE43" s="8"/>
      <c r="CF43" s="8"/>
    </row>
    <row r="44" spans="1:84" ht="15" customHeight="1" x14ac:dyDescent="0.2">
      <c r="A44" s="5"/>
      <c r="B44" s="4"/>
      <c r="H44" s="5">
        <f>IF(OR(AND(H43=6,H42&lt;5),AND(H43=7,H42&lt;7),AND(H43&gt;7,H43-H42=2)),1,0)</f>
        <v>0</v>
      </c>
      <c r="I44" s="5">
        <f>IF(OR(AND(I43=6,I42&lt;5),AND(I43=7,I42&lt;7),AND(I43&gt;7,I43-I42=2)),1,0)</f>
        <v>0</v>
      </c>
      <c r="J44" s="5">
        <f>IF(OR(AND(J43=6,J42&lt;5),AND(J43=7,J42&lt;7),AND(J43&gt;7,J43-J42=2)),1,0)</f>
        <v>0</v>
      </c>
      <c r="K44" s="5">
        <f>IF(OR(AND(K43=6,K42&lt;5),AND(K43=7,K42&lt;7),AND(K43&gt;7,K43-K42=2)),1,0)</f>
        <v>0</v>
      </c>
      <c r="L44" s="5">
        <f>IF(OR(AND(L43=6,L42&lt;5),AND(L43=7,L42&lt;7),AND(L43&gt;7,L43-L42=2)),1,0)</f>
        <v>0</v>
      </c>
      <c r="M44" s="10"/>
      <c r="T44" s="5">
        <f>IF(OR(AND(T45=6,T46&lt;5),AND(T45=7,T46&lt;7),AND(T45&gt;7,T45-T46=2)),1,0)</f>
        <v>0</v>
      </c>
      <c r="U44" s="5">
        <f>IF(OR(AND(U45=6,U46&lt;5),AND(U45=7,U46&lt;7),AND(U45&gt;7,U45-U46=2)),1,0)</f>
        <v>0</v>
      </c>
      <c r="V44" s="5">
        <f>IF(OR(AND(V45=6,V46&lt;5),AND(V45=7,V46&lt;7),AND(V45&gt;7,V45-V46=2)),1,0)</f>
        <v>0</v>
      </c>
      <c r="W44" s="5">
        <f>IF(OR(AND(W45=6,W46&lt;5),AND(W45=7,W46&lt;7),AND(W45&gt;7,W45-W46=2)),1,0)</f>
        <v>0</v>
      </c>
      <c r="X44" s="5">
        <f>IF(OR(AND(X45=6,X46&lt;5),AND(X45=7,X46&lt;7),AND(X45&gt;7,X45-X46=2)),1,0)</f>
        <v>0</v>
      </c>
      <c r="Y44" s="10"/>
      <c r="AW44" s="10"/>
    </row>
    <row r="45" spans="1:84" ht="15" customHeight="1" x14ac:dyDescent="0.2">
      <c r="A45" s="5"/>
      <c r="M45" s="10"/>
      <c r="N45" s="11" t="str">
        <f>IF(O45&lt;&gt;"",VLOOKUP(O45,C42:N43,12,FALSE),"")</f>
        <v/>
      </c>
      <c r="O45" s="7" t="str">
        <f>IF(AND(C42="Bye",C43="Bye"),"Bye",IF(OR(M42=$G$5,C43="Bye"),C42,IF(OR(M43=$G$5,C42="Bye"),C43,"")))</f>
        <v/>
      </c>
      <c r="P45" s="7"/>
      <c r="Q45" s="7"/>
      <c r="R45" s="7"/>
      <c r="S45" s="7"/>
      <c r="T45" s="23"/>
      <c r="U45" s="23"/>
      <c r="V45" s="23"/>
      <c r="W45" s="23"/>
      <c r="X45" s="23"/>
      <c r="Y45" s="12">
        <f>SUM(T44:X44)</f>
        <v>0</v>
      </c>
      <c r="Z45" s="5" t="str">
        <f>N45</f>
        <v/>
      </c>
      <c r="AW45" s="10"/>
      <c r="BO45" s="8"/>
      <c r="BP45" s="8"/>
      <c r="BQ45" s="8"/>
      <c r="BR45" s="8"/>
      <c r="BS45" s="8"/>
      <c r="BT45" s="8"/>
    </row>
    <row r="46" spans="1:84" ht="15" customHeight="1" x14ac:dyDescent="0.2">
      <c r="A46" s="5"/>
      <c r="M46" s="10"/>
      <c r="N46" s="4" t="str">
        <f>IF(O46&lt;&gt;"",VLOOKUP(O46,C48:N49,12,FALSE),"")</f>
        <v/>
      </c>
      <c r="O46" s="2" t="str">
        <f>IF(AND(C48="Bye",C49="Bye"),"Bye",IF(OR(M48=$G$5,C49="Bye"),C48,IF(OR(M49=$G$5,C48="Bye"),C49,"")))</f>
        <v/>
      </c>
      <c r="T46" s="24"/>
      <c r="U46" s="24"/>
      <c r="V46" s="24"/>
      <c r="W46" s="24"/>
      <c r="X46" s="24"/>
      <c r="Y46" s="13">
        <f>SUM(T47:X47)</f>
        <v>0</v>
      </c>
      <c r="Z46" s="5" t="str">
        <f>N46</f>
        <v/>
      </c>
      <c r="AW46" s="10"/>
      <c r="BO46" s="8"/>
      <c r="BP46" s="8"/>
      <c r="BQ46" s="8"/>
      <c r="BR46" s="8"/>
      <c r="BS46" s="8"/>
      <c r="BT46" s="8"/>
    </row>
    <row r="47" spans="1:84" ht="15" customHeight="1" x14ac:dyDescent="0.2">
      <c r="A47" s="5"/>
      <c r="B47" s="4"/>
      <c r="G47" s="5"/>
      <c r="H47" s="5">
        <f>IF(OR(AND(H48=6,H49&lt;5),AND(H48=7,H49&lt;7),AND(H48&gt;7,H48-H49=2)),1,0)</f>
        <v>0</v>
      </c>
      <c r="I47" s="5">
        <f>IF(OR(AND(I48=6,I49&lt;5),AND(I48=7,I49&lt;7),AND(I48&gt;7,I48-I49=2)),1,0)</f>
        <v>0</v>
      </c>
      <c r="J47" s="5">
        <f>IF(OR(AND(J48=6,J49&lt;5),AND(J48=7,J49&lt;7),AND(J48&gt;7,J48-J49=2)),1,0)</f>
        <v>0</v>
      </c>
      <c r="K47" s="5">
        <f>IF(OR(AND(K48=6,K49&lt;5),AND(K48=7,K49&lt;7),AND(K48&gt;7,K48-K49=2)),1,0)</f>
        <v>0</v>
      </c>
      <c r="L47" s="5">
        <f>IF(OR(AND(L48=6,L49&lt;5),AND(L48=7,L49&lt;7),AND(L48&gt;7,L48-L49=2)),1,0)</f>
        <v>0</v>
      </c>
      <c r="M47" s="10"/>
      <c r="T47" s="5">
        <f>IF(OR(AND(T46=6,T45&lt;5),AND(T46=7,T45&lt;7),AND(T46&gt;7,T46-T45=2)),1,0)</f>
        <v>0</v>
      </c>
      <c r="U47" s="5">
        <f>IF(OR(AND(U46=6,U45&lt;5),AND(U46=7,U45&lt;7),AND(U46&gt;7,U46-U45=2)),1,0)</f>
        <v>0</v>
      </c>
      <c r="V47" s="5">
        <f>IF(OR(AND(V46=6,V45&lt;5),AND(V46=7,V45&lt;7),AND(V46&gt;7,V46-V45=2)),1,0)</f>
        <v>0</v>
      </c>
      <c r="W47" s="5">
        <f>IF(OR(AND(W46=6,W45&lt;5),AND(W46=7,W45&lt;7),AND(W46&gt;7,W46-W45=2)),1,0)</f>
        <v>0</v>
      </c>
      <c r="X47" s="5">
        <f>IF(OR(AND(X46=6,X45&lt;5),AND(X46=7,X45&lt;7),AND(X46&gt;7,X46-X45=2)),1,0)</f>
        <v>0</v>
      </c>
      <c r="AW47" s="10"/>
    </row>
    <row r="48" spans="1:84" ht="15" customHeight="1" x14ac:dyDescent="0.2">
      <c r="A48" s="5">
        <f>Setup!G22</f>
        <v>8</v>
      </c>
      <c r="B48" s="6" t="str">
        <f>IF(C48="Bye","","("&amp;A48&amp;")")</f>
        <v>(8)</v>
      </c>
      <c r="C48" s="7" t="str">
        <f>IF(AND(Setup!$B$2&gt;16,Setup!$B$2&lt;=32),IF(VLOOKUP(A48,Setup!$A$15:$B$46,2,FALSE)&lt;&gt;"",VLOOKUP(A48,Setup!$A$15:$B$46,2,FALSE),"Bye"),"")</f>
        <v/>
      </c>
      <c r="D48" s="7"/>
      <c r="E48" s="7"/>
      <c r="F48" s="7"/>
      <c r="G48" s="7"/>
      <c r="H48" s="23"/>
      <c r="I48" s="23"/>
      <c r="J48" s="23"/>
      <c r="K48" s="23"/>
      <c r="L48" s="23"/>
      <c r="M48" s="12">
        <f>SUM(H47:L47)</f>
        <v>0</v>
      </c>
      <c r="N48" s="5" t="str">
        <f>B48</f>
        <v>(8)</v>
      </c>
      <c r="AW48" s="10"/>
      <c r="CA48" s="8"/>
      <c r="CB48" s="8"/>
      <c r="CC48" s="8"/>
      <c r="CD48" s="8"/>
      <c r="CE48" s="8"/>
      <c r="CF48" s="8"/>
    </row>
    <row r="49" spans="1:84" ht="15" customHeight="1" x14ac:dyDescent="0.2">
      <c r="A49" s="5">
        <f>Setup!H22</f>
        <v>25</v>
      </c>
      <c r="B49" s="6" t="str">
        <f>IF(C49="Bye","","("&amp;A49&amp;")")</f>
        <v>(25)</v>
      </c>
      <c r="C49" s="2" t="str">
        <f>IF(AND(Setup!$B$2&gt;16,Setup!$B$2&lt;=32),IF(VLOOKUP(A49,Setup!$A$15:$B$46,2,FALSE)&lt;&gt;"",VLOOKUP(A49,Setup!$A$15:$B$46,2,FALSE),"Bye"),"")</f>
        <v/>
      </c>
      <c r="H49" s="24"/>
      <c r="I49" s="24"/>
      <c r="J49" s="24"/>
      <c r="K49" s="24"/>
      <c r="L49" s="24"/>
      <c r="M49" s="13">
        <f>SUM(H50:L50)</f>
        <v>0</v>
      </c>
      <c r="N49" s="5" t="str">
        <f>B49</f>
        <v>(25)</v>
      </c>
      <c r="AW49" s="10"/>
      <c r="BD49" s="5">
        <f>IF(OR(AND(BD50=6,BD51&lt;5),AND(BD50=7,BD51&lt;7),AND(BD50&gt;7,BD50-BD51=2)),1,0)</f>
        <v>0</v>
      </c>
      <c r="BE49" s="5">
        <f>IF(OR(AND(BE50=6,BE51&lt;5),AND(BE50=7,BE51&lt;7),AND(BE50&gt;7,BE50-BE51=2)),1,0)</f>
        <v>0</v>
      </c>
      <c r="BF49" s="5">
        <f>IF(OR(AND(BF50=6,BF51&lt;5),AND(BF50=7,BF51&lt;7),AND(BF50&gt;7,BF50-BF51=2)),1,0)</f>
        <v>0</v>
      </c>
      <c r="BG49" s="5">
        <f>IF(OR(AND(BG50=6,BG51&lt;5),AND(BG50=7,BG51&lt;7),AND(BG50&gt;7,BG50-BG51=2)),1,0)</f>
        <v>0</v>
      </c>
      <c r="BH49" s="5">
        <f>IF(OR(AND(BH50=6,BH51&lt;5),AND(BH50=7,BH51&lt;7),AND(BH50&gt;7,BH50-BH51=2)),1,0)</f>
        <v>0</v>
      </c>
      <c r="CA49" s="8"/>
      <c r="CB49" s="8"/>
      <c r="CC49" s="8"/>
      <c r="CD49" s="8"/>
      <c r="CE49" s="8"/>
      <c r="CF49" s="8"/>
    </row>
    <row r="50" spans="1:84" ht="15" customHeight="1" x14ac:dyDescent="0.2">
      <c r="A50" s="5"/>
      <c r="B50" s="4"/>
      <c r="H50" s="5">
        <f>IF(OR(AND(H49=6,H48&lt;5),AND(H49=7,H48&lt;7),AND(H49&gt;7,H49-H48=2)),1,0)</f>
        <v>0</v>
      </c>
      <c r="I50" s="5">
        <f>IF(OR(AND(I49=6,I48&lt;5),AND(I49=7,I48&lt;7),AND(I49&gt;7,I49-I48=2)),1,0)</f>
        <v>0</v>
      </c>
      <c r="J50" s="5">
        <f>IF(OR(AND(J49=6,J48&lt;5),AND(J49=7,J48&lt;7),AND(J49&gt;7,J49-J48=2)),1,0)</f>
        <v>0</v>
      </c>
      <c r="K50" s="5">
        <f>IF(OR(AND(K49=6,K48&lt;5),AND(K49=7,K48&lt;7),AND(K49&gt;7,K49-K48=2)),1,0)</f>
        <v>0</v>
      </c>
      <c r="L50" s="5">
        <f>IF(OR(AND(L49=6,L48&lt;5),AND(L49=7,L48&lt;7),AND(L49&gt;7,L49-L48=2)),1,0)</f>
        <v>0</v>
      </c>
      <c r="AW50" s="10"/>
      <c r="AX50" s="11" t="str">
        <f>IF(AY50&lt;&gt;"",VLOOKUP(AY50,AM27:AX28,12,FALSE),"")</f>
        <v/>
      </c>
      <c r="AY50" s="7" t="str">
        <f>IF(AW27=$G$5,AM27,IF(AW28=$G$5,AM28,""))</f>
        <v/>
      </c>
      <c r="AZ50" s="7"/>
      <c r="BA50" s="7"/>
      <c r="BB50" s="7"/>
      <c r="BC50" s="7"/>
      <c r="BD50" s="23"/>
      <c r="BE50" s="23"/>
      <c r="BF50" s="23"/>
      <c r="BG50" s="23"/>
      <c r="BH50" s="23"/>
      <c r="BI50" s="5">
        <f>SUM(BD49:BH49)</f>
        <v>0</v>
      </c>
      <c r="BJ50" s="5" t="str">
        <f>AX50</f>
        <v/>
      </c>
    </row>
    <row r="51" spans="1:84" ht="15" customHeight="1" x14ac:dyDescent="0.2">
      <c r="A51" s="5"/>
      <c r="B51" s="4"/>
      <c r="H51" s="5"/>
      <c r="I51" s="5"/>
      <c r="J51" s="5"/>
      <c r="K51" s="5"/>
      <c r="L51" s="5"/>
      <c r="AW51" s="10"/>
      <c r="AX51" s="4" t="str">
        <f>IF(AY51&lt;&gt;"",VLOOKUP(AY51,AM75:AX76,12,FALSE),"")</f>
        <v/>
      </c>
      <c r="AY51" s="2" t="str">
        <f>IF(AW75=$G$5,AM75,IF(AW76=$G$5,AM76,""))</f>
        <v/>
      </c>
      <c r="BD51" s="24"/>
      <c r="BE51" s="24"/>
      <c r="BF51" s="24"/>
      <c r="BG51" s="24"/>
      <c r="BH51" s="24"/>
      <c r="BI51" s="5">
        <f>SUM(BD52:BH52)</f>
        <v>0</v>
      </c>
      <c r="BJ51" s="5" t="str">
        <f>AX51</f>
        <v/>
      </c>
    </row>
    <row r="52" spans="1:84" ht="15" customHeight="1" x14ac:dyDescent="0.2">
      <c r="A52" s="5"/>
      <c r="B52" s="4"/>
      <c r="H52" s="5"/>
      <c r="I52" s="5"/>
      <c r="J52" s="5"/>
      <c r="K52" s="5"/>
      <c r="L52" s="5"/>
      <c r="AW52" s="10"/>
      <c r="BD52" s="5">
        <f>IF(OR(AND(BD51=6,BD50&lt;5),AND(BD51=7,BD50&lt;7),AND(BD51&gt;7,BD51-BD50=2)),1,0)</f>
        <v>0</v>
      </c>
      <c r="BE52" s="5">
        <f>IF(OR(AND(BE51=6,BE50&lt;5),AND(BE51=7,BE50&lt;7),AND(BE51&gt;7,BE51-BE50=2)),1,0)</f>
        <v>0</v>
      </c>
      <c r="BF52" s="5">
        <f>IF(OR(AND(BF51=6,BF50&lt;5),AND(BF51=7,BF50&lt;7),AND(BF51&gt;7,BF51-BF50=2)),1,0)</f>
        <v>0</v>
      </c>
      <c r="BG52" s="5">
        <f>IF(OR(AND(BG51=6,BG50&lt;5),AND(BG51=7,BG50&lt;7),AND(BG51&gt;7,BG51-BG50=2)),1,0)</f>
        <v>0</v>
      </c>
      <c r="BH52" s="5">
        <f>IF(OR(AND(BH51=6,BH50&lt;5),AND(BH51=7,BH50&lt;7),AND(BH51&gt;7,BH51-BH50=2)),1,0)</f>
        <v>0</v>
      </c>
    </row>
    <row r="53" spans="1:84" ht="15" customHeight="1" x14ac:dyDescent="0.2">
      <c r="A53" s="5"/>
      <c r="B53" s="4"/>
      <c r="G53" s="5"/>
      <c r="H53" s="5">
        <f>IF(OR(AND(H54=6,H55&lt;5),AND(H54=7,H55&lt;7),AND(H54&gt;7,H54-H55=2)),1,0)</f>
        <v>0</v>
      </c>
      <c r="I53" s="5">
        <f>IF(OR(AND(I54=6,I55&lt;5),AND(I54=7,I55&lt;7),AND(I54&gt;7,I54-I55=2)),1,0)</f>
        <v>0</v>
      </c>
      <c r="J53" s="5">
        <f>IF(OR(AND(J54=6,J55&lt;5),AND(J54=7,J55&lt;7),AND(J54&gt;7,J54-J55=2)),1,0)</f>
        <v>0</v>
      </c>
      <c r="K53" s="5">
        <f>IF(OR(AND(K54=6,K55&lt;5),AND(K54=7,K55&lt;7),AND(K54&gt;7,K54-K55=2)),1,0)</f>
        <v>0</v>
      </c>
      <c r="L53" s="5">
        <f>IF(OR(AND(L54=6,L55&lt;5),AND(L54=7,L55&lt;7),AND(L54&gt;7,L54-L55=2)),1,0)</f>
        <v>0</v>
      </c>
      <c r="AW53" s="10"/>
    </row>
    <row r="54" spans="1:84" ht="15" customHeight="1" x14ac:dyDescent="0.2">
      <c r="A54" s="5">
        <f>Setup!G23</f>
        <v>2</v>
      </c>
      <c r="B54" s="6" t="str">
        <f>IF(C54="Bye","","("&amp;A54&amp;")")</f>
        <v>(2)</v>
      </c>
      <c r="C54" s="7" t="str">
        <f>IF(AND(Setup!$B$2&gt;16,Setup!$B$2&lt;=32),IF(VLOOKUP(A54,Setup!$A$15:$B$46,2,FALSE)&lt;&gt;"",VLOOKUP(A54,Setup!$A$15:$B$46,2,FALSE),"Bye"),"")</f>
        <v/>
      </c>
      <c r="D54" s="7"/>
      <c r="E54" s="7"/>
      <c r="F54" s="7"/>
      <c r="G54" s="7"/>
      <c r="H54" s="23"/>
      <c r="I54" s="23"/>
      <c r="J54" s="23"/>
      <c r="K54" s="23"/>
      <c r="L54" s="23"/>
      <c r="M54" s="5">
        <f>SUM(H53:L53)</f>
        <v>0</v>
      </c>
      <c r="N54" s="5" t="str">
        <f>B54</f>
        <v>(2)</v>
      </c>
      <c r="AW54" s="10"/>
    </row>
    <row r="55" spans="1:84" ht="15" customHeight="1" thickBot="1" x14ac:dyDescent="0.25">
      <c r="A55" s="5">
        <f>Setup!H23</f>
        <v>31</v>
      </c>
      <c r="B55" s="6" t="str">
        <f>IF(C55="Bye","","("&amp;A55&amp;")")</f>
        <v>(31)</v>
      </c>
      <c r="C55" s="2" t="str">
        <f>IF(AND(Setup!$B$2&gt;16,Setup!$B$2&lt;=32),IF(VLOOKUP(A55,Setup!$A$15:$B$46,2,FALSE)&lt;&gt;"",VLOOKUP(A55,Setup!$A$15:$B$46,2,FALSE),"Bye"),"")</f>
        <v/>
      </c>
      <c r="H55" s="24"/>
      <c r="I55" s="24"/>
      <c r="J55" s="24"/>
      <c r="K55" s="24"/>
      <c r="L55" s="24"/>
      <c r="M55" s="9">
        <f>SUM(H56:L56)</f>
        <v>0</v>
      </c>
      <c r="N55" s="5" t="str">
        <f>B55</f>
        <v>(31)</v>
      </c>
      <c r="AW55" s="10"/>
      <c r="AY55" s="117" t="s">
        <v>14</v>
      </c>
      <c r="AZ55" s="117"/>
      <c r="BA55" s="117"/>
      <c r="BB55" s="117"/>
      <c r="BC55" s="117"/>
      <c r="BD55" s="117"/>
      <c r="BE55" s="117"/>
      <c r="BF55" s="117"/>
      <c r="BG55" s="117"/>
    </row>
    <row r="56" spans="1:84" ht="15" customHeight="1" x14ac:dyDescent="0.2">
      <c r="A56" s="5"/>
      <c r="B56" s="4"/>
      <c r="H56" s="5">
        <f>IF(OR(AND(H55=6,H54&lt;5),AND(H55=7,H54&lt;7),AND(H55&gt;7,H55-H54=2)),1,0)</f>
        <v>0</v>
      </c>
      <c r="I56" s="5">
        <f>IF(OR(AND(I55=6,I54&lt;5),AND(I55=7,I54&lt;7),AND(I55&gt;7,I55-I54=2)),1,0)</f>
        <v>0</v>
      </c>
      <c r="J56" s="5">
        <f>IF(OR(AND(J55=6,J54&lt;5),AND(J55=7,J54&lt;7),AND(J55&gt;7,J55-J54=2)),1,0)</f>
        <v>0</v>
      </c>
      <c r="K56" s="5">
        <f>IF(OR(AND(K55=6,K54&lt;5),AND(K55=7,K54&lt;7),AND(K55&gt;7,K55-K54=2)),1,0)</f>
        <v>0</v>
      </c>
      <c r="L56" s="5">
        <f>IF(OR(AND(L55=6,L54&lt;5),AND(L55=7,L54&lt;7),AND(L55&gt;7,L55-L54=2)),1,0)</f>
        <v>0</v>
      </c>
      <c r="M56" s="10"/>
      <c r="T56" s="5">
        <f>IF(OR(AND(T57=6,T58&lt;5),AND(T57=7,T58&lt;7),AND(T57&gt;7,T57-T58=2)),1,0)</f>
        <v>0</v>
      </c>
      <c r="U56" s="5">
        <f>IF(OR(AND(U57=6,U58&lt;5),AND(U57=7,U58&lt;7),AND(U57&gt;7,U57-U58=2)),1,0)</f>
        <v>0</v>
      </c>
      <c r="V56" s="5">
        <f>IF(OR(AND(V57=6,V58&lt;5),AND(V57=7,V58&lt;7),AND(V57&gt;7,V57-V58=2)),1,0)</f>
        <v>0</v>
      </c>
      <c r="W56" s="5">
        <f>IF(OR(AND(W57=6,W58&lt;5),AND(W57=7,W58&lt;7),AND(W57&gt;7,W57-W58=2)),1,0)</f>
        <v>0</v>
      </c>
      <c r="X56" s="5">
        <f>IF(OR(AND(X57=6,X58&lt;5),AND(X57=7,X58&lt;7),AND(X57&gt;7,X57-X58=2)),1,0)</f>
        <v>0</v>
      </c>
      <c r="AW56" s="10"/>
      <c r="AY56" s="15"/>
      <c r="AZ56" s="16"/>
      <c r="BA56" s="16"/>
      <c r="BB56" s="16"/>
      <c r="BC56" s="17"/>
      <c r="BD56" s="17"/>
      <c r="BE56" s="17"/>
      <c r="BF56" s="17"/>
      <c r="BG56" s="18"/>
    </row>
    <row r="57" spans="1:84" ht="15" customHeight="1" x14ac:dyDescent="0.2">
      <c r="A57" s="5"/>
      <c r="B57" s="4"/>
      <c r="M57" s="10"/>
      <c r="N57" s="11" t="str">
        <f>IF(O57&lt;&gt;"",VLOOKUP(O57,C54:N55,12,FALSE),"")</f>
        <v/>
      </c>
      <c r="O57" s="7" t="str">
        <f>IF(AND(C54="Bye",C55="Bye"),"Bye",IF(OR(M54=$G$5,C55="Bye"),C54,IF(OR(M55=$G$5,C54="Bye"),C55,"")))</f>
        <v/>
      </c>
      <c r="P57" s="7"/>
      <c r="Q57" s="7"/>
      <c r="R57" s="7"/>
      <c r="S57" s="7"/>
      <c r="T57" s="23"/>
      <c r="U57" s="23"/>
      <c r="V57" s="23"/>
      <c r="W57" s="23"/>
      <c r="X57" s="23"/>
      <c r="Y57" s="5">
        <f>SUM(T56:X56)</f>
        <v>0</v>
      </c>
      <c r="Z57" s="5" t="str">
        <f>N57</f>
        <v/>
      </c>
      <c r="AW57" s="10"/>
      <c r="AY57" s="19"/>
      <c r="AZ57" s="116" t="str">
        <f>IF(BI50=$G$5,UPPER(AY50),IF(BI51=$G$5,UPPER(AY51),""))</f>
        <v/>
      </c>
      <c r="BA57" s="116"/>
      <c r="BB57" s="116"/>
      <c r="BC57" s="116"/>
      <c r="BD57" s="116"/>
      <c r="BE57" s="116"/>
      <c r="BF57" s="116"/>
      <c r="BG57" s="20"/>
    </row>
    <row r="58" spans="1:84" ht="15" customHeight="1" x14ac:dyDescent="0.2">
      <c r="A58" s="5"/>
      <c r="B58" s="4"/>
      <c r="M58" s="10"/>
      <c r="N58" s="4" t="str">
        <f>IF(O58&lt;&gt;"",VLOOKUP(O58,C60:N61,12,FALSE),"")</f>
        <v/>
      </c>
      <c r="O58" s="2" t="str">
        <f>IF(AND(C60="Bye",C61="Bye"),"Bye",IF(OR(M60=$G$5,C61="Bye"),C60,IF(OR(M61=$G$5,C60="Bye"),C61,"")))</f>
        <v/>
      </c>
      <c r="T58" s="24"/>
      <c r="U58" s="24"/>
      <c r="V58" s="24"/>
      <c r="W58" s="24"/>
      <c r="X58" s="24"/>
      <c r="Y58" s="9">
        <f>SUM(T59:X59)</f>
        <v>0</v>
      </c>
      <c r="Z58" s="5" t="str">
        <f>N58</f>
        <v/>
      </c>
      <c r="AW58" s="10"/>
      <c r="AY58" s="21"/>
      <c r="AZ58" s="7"/>
      <c r="BA58" s="7"/>
      <c r="BB58" s="7"/>
      <c r="BC58" s="7"/>
      <c r="BD58" s="7"/>
      <c r="BE58" s="7"/>
      <c r="BF58" s="7"/>
      <c r="BG58" s="22"/>
    </row>
    <row r="59" spans="1:84" ht="15" customHeight="1" x14ac:dyDescent="0.2">
      <c r="A59" s="5"/>
      <c r="B59" s="4"/>
      <c r="G59" s="5"/>
      <c r="H59" s="5">
        <f>IF(OR(AND(H60=6,H61&lt;5),AND(H60=7,H61&lt;7),AND(H60&gt;7,H60-H61=2)),1,0)</f>
        <v>0</v>
      </c>
      <c r="I59" s="5">
        <f>IF(OR(AND(I60=6,I61&lt;5),AND(I60=7,I61&lt;7),AND(I60&gt;7,I60-I61=2)),1,0)</f>
        <v>0</v>
      </c>
      <c r="J59" s="5">
        <f>IF(OR(AND(J60=6,J61&lt;5),AND(J60=7,J61&lt;7),AND(J60&gt;7,J60-J61=2)),1,0)</f>
        <v>0</v>
      </c>
      <c r="K59" s="5">
        <f>IF(OR(AND(K60=6,K61&lt;5),AND(K60=7,K61&lt;7),AND(K60&gt;7,K60-K61=2)),1,0)</f>
        <v>0</v>
      </c>
      <c r="L59" s="5">
        <f>IF(OR(AND(L60=6,L61&lt;5),AND(L60=7,L61&lt;7),AND(L60&gt;7,L60-L61=2)),1,0)</f>
        <v>0</v>
      </c>
      <c r="M59" s="10"/>
      <c r="T59" s="5">
        <f>IF(OR(AND(T58=6,T57&lt;5),AND(T58=7,T57&lt;7),AND(T58&gt;7,T58-T57=2)),1,0)</f>
        <v>0</v>
      </c>
      <c r="U59" s="5">
        <f>IF(OR(AND(U58=6,U57&lt;5),AND(U58=7,U57&lt;7),AND(U58&gt;7,U58-U57=2)),1,0)</f>
        <v>0</v>
      </c>
      <c r="V59" s="5">
        <f>IF(OR(AND(V58=6,V57&lt;5),AND(V58=7,V57&lt;7),AND(V58&gt;7,V58-V57=2)),1,0)</f>
        <v>0</v>
      </c>
      <c r="W59" s="5">
        <f>IF(OR(AND(W58=6,W57&lt;5),AND(W58=7,W57&lt;7),AND(W58&gt;7,W58-W57=2)),1,0)</f>
        <v>0</v>
      </c>
      <c r="X59" s="5">
        <f>IF(OR(AND(X58=6,X57&lt;5),AND(X58=7,X57&lt;7),AND(X58&gt;7,X58-X57=2)),1,0)</f>
        <v>0</v>
      </c>
      <c r="Y59" s="10"/>
      <c r="AW59" s="10"/>
    </row>
    <row r="60" spans="1:84" ht="15" customHeight="1" x14ac:dyDescent="0.2">
      <c r="A60" s="5">
        <f>Setup!G24</f>
        <v>15</v>
      </c>
      <c r="B60" s="6" t="str">
        <f>IF(C60="Bye","","("&amp;A60&amp;")")</f>
        <v>(15)</v>
      </c>
      <c r="C60" s="7" t="str">
        <f>IF(AND(Setup!$B$2&gt;16,Setup!$B$2&lt;=32),IF(VLOOKUP(A60,Setup!$A$15:$B$46,2,FALSE)&lt;&gt;"",VLOOKUP(A60,Setup!$A$15:$B$46,2,FALSE),"Bye"),"")</f>
        <v/>
      </c>
      <c r="D60" s="7"/>
      <c r="E60" s="7"/>
      <c r="F60" s="7"/>
      <c r="G60" s="7"/>
      <c r="H60" s="23"/>
      <c r="I60" s="23"/>
      <c r="J60" s="23"/>
      <c r="K60" s="23"/>
      <c r="L60" s="23"/>
      <c r="M60" s="12">
        <f>SUM(H59:L59)</f>
        <v>0</v>
      </c>
      <c r="N60" s="5" t="str">
        <f>B60</f>
        <v>(15)</v>
      </c>
      <c r="Y60" s="10"/>
      <c r="AW60" s="10"/>
    </row>
    <row r="61" spans="1:84" ht="15" customHeight="1" x14ac:dyDescent="0.2">
      <c r="A61" s="5">
        <f>Setup!H24</f>
        <v>18</v>
      </c>
      <c r="B61" s="6" t="str">
        <f>IF(C61="Bye","","("&amp;A61&amp;")")</f>
        <v>(18)</v>
      </c>
      <c r="C61" s="2" t="str">
        <f>IF(AND(Setup!$B$2&gt;16,Setup!$B$2&lt;=32),IF(VLOOKUP(A61,Setup!$A$15:$B$46,2,FALSE)&lt;&gt;"",VLOOKUP(A61,Setup!$A$15:$B$46,2,FALSE),"Bye"),"")</f>
        <v/>
      </c>
      <c r="H61" s="24"/>
      <c r="I61" s="24"/>
      <c r="J61" s="24"/>
      <c r="K61" s="24"/>
      <c r="L61" s="24"/>
      <c r="M61" s="13">
        <f>SUM(H62:L62)</f>
        <v>0</v>
      </c>
      <c r="N61" s="5" t="str">
        <f>B61</f>
        <v>(18)</v>
      </c>
      <c r="Y61" s="10"/>
      <c r="AW61" s="10"/>
    </row>
    <row r="62" spans="1:84" ht="15" customHeight="1" x14ac:dyDescent="0.2">
      <c r="A62" s="5"/>
      <c r="B62" s="4"/>
      <c r="H62" s="5">
        <f>IF(OR(AND(H61=6,H60&lt;5),AND(H61=7,H60&lt;7),AND(H61&gt;7,H61-H60=2)),1,0)</f>
        <v>0</v>
      </c>
      <c r="I62" s="5">
        <f>IF(OR(AND(I61=6,I60&lt;5),AND(I61=7,I60&lt;7),AND(I61&gt;7,I61-I60=2)),1,0)</f>
        <v>0</v>
      </c>
      <c r="J62" s="5">
        <f>IF(OR(AND(J61=6,J60&lt;5),AND(J61=7,J60&lt;7),AND(J61&gt;7,J61-J60=2)),1,0)</f>
        <v>0</v>
      </c>
      <c r="K62" s="5">
        <f>IF(OR(AND(K61=6,K60&lt;5),AND(K61=7,K60&lt;7),AND(K61&gt;7,K61-K60=2)),1,0)</f>
        <v>0</v>
      </c>
      <c r="L62" s="5">
        <f>IF(OR(AND(L61=6,L60&lt;5),AND(L61=7,L60&lt;7),AND(L61&gt;7,L61-L60=2)),1,0)</f>
        <v>0</v>
      </c>
      <c r="Y62" s="10"/>
      <c r="AF62" s="5">
        <f>IF(OR(AND(AF63=6,AF64&lt;5),AND(AF63=7,AF64&lt;7),AND(AF63&gt;7,AF63-AF64=2)),1,0)</f>
        <v>0</v>
      </c>
      <c r="AG62" s="5">
        <f>IF(OR(AND(AG63=6,AG64&lt;5),AND(AG63=7,AG64&lt;7),AND(AG63&gt;7,AG63-AG64=2)),1,0)</f>
        <v>0</v>
      </c>
      <c r="AH62" s="5">
        <f>IF(OR(AND(AH63=6,AH64&lt;5),AND(AH63=7,AH64&lt;7),AND(AH63&gt;7,AH63-AH64=2)),1,0)</f>
        <v>0</v>
      </c>
      <c r="AI62" s="5">
        <f>IF(OR(AND(AI63=6,AI64&lt;5),AND(AI63=7,AI64&lt;7),AND(AI63&gt;7,AI63-AI64=2)),1,0)</f>
        <v>0</v>
      </c>
      <c r="AJ62" s="5">
        <f>IF(OR(AND(AJ63=6,AJ64&lt;5),AND(AJ63=7,AJ64&lt;7),AND(AJ63&gt;7,AJ63-AJ64=2)),1,0)</f>
        <v>0</v>
      </c>
      <c r="AW62" s="10"/>
    </row>
    <row r="63" spans="1:84" ht="15" customHeight="1" x14ac:dyDescent="0.2">
      <c r="A63" s="5"/>
      <c r="Y63" s="10"/>
      <c r="Z63" s="11" t="str">
        <f>IF(AA63&lt;&gt;"",VLOOKUP(AA63,O57:Z58,12,FALSE),"")</f>
        <v/>
      </c>
      <c r="AA63" s="7" t="str">
        <f>IF(AND(O57="Bye",O58="Bye"),"Bye",IF(OR(Y57=$G$5,O58="Bye"),O57,IF(OR(Y58=$G$5,O57="Bye"),O58,"")))</f>
        <v/>
      </c>
      <c r="AB63" s="7"/>
      <c r="AC63" s="7"/>
      <c r="AD63" s="7"/>
      <c r="AE63" s="7"/>
      <c r="AF63" s="23"/>
      <c r="AG63" s="23"/>
      <c r="AH63" s="23"/>
      <c r="AI63" s="23"/>
      <c r="AJ63" s="23"/>
      <c r="AK63" s="5">
        <f>SUM(AF62:AJ62)</f>
        <v>0</v>
      </c>
      <c r="AL63" s="5" t="str">
        <f>Z63</f>
        <v/>
      </c>
      <c r="AW63" s="10"/>
    </row>
    <row r="64" spans="1:84" ht="15" customHeight="1" x14ac:dyDescent="0.2">
      <c r="A64" s="5"/>
      <c r="Y64" s="10"/>
      <c r="Z64" s="4" t="str">
        <f>IF(AA64&lt;&gt;"",VLOOKUP(AA64,O69:Z70,12,FALSE),"")</f>
        <v/>
      </c>
      <c r="AA64" s="2" t="str">
        <f>IF(AND(O69="Bye",O70="Bye"),"Bye",IF(OR(O70="Bye",Y69=$G$5),O69,IF(OR(Y70=$G$5,O69="Bye"),O70,"")))</f>
        <v/>
      </c>
      <c r="AF64" s="24"/>
      <c r="AG64" s="24"/>
      <c r="AH64" s="24"/>
      <c r="AI64" s="24"/>
      <c r="AJ64" s="24"/>
      <c r="AK64" s="9">
        <f>SUM(AF65:AJ65)</f>
        <v>0</v>
      </c>
      <c r="AL64" s="5" t="str">
        <f>Z64</f>
        <v/>
      </c>
      <c r="AW64" s="10"/>
    </row>
    <row r="65" spans="1:50" ht="15" customHeight="1" x14ac:dyDescent="0.2">
      <c r="A65" s="5"/>
      <c r="B65" s="4"/>
      <c r="G65" s="5"/>
      <c r="H65" s="5">
        <f>IF(OR(AND(H66=6,H67&lt;5),AND(H66=7,H67&lt;7),AND(H66&gt;7,H66-H67=2)),1,0)</f>
        <v>0</v>
      </c>
      <c r="I65" s="5">
        <f>IF(OR(AND(I66=6,I67&lt;5),AND(I66=7,I67&lt;7),AND(I66&gt;7,I66-I67=2)),1,0)</f>
        <v>0</v>
      </c>
      <c r="J65" s="5">
        <f>IF(OR(AND(J66=6,J67&lt;5),AND(J66=7,J67&lt;7),AND(J66&gt;7,J66-J67=2)),1,0)</f>
        <v>0</v>
      </c>
      <c r="K65" s="5">
        <f>IF(OR(AND(K66=6,K67&lt;5),AND(K66=7,K67&lt;7),AND(K66&gt;7,K66-K67=2)),1,0)</f>
        <v>0</v>
      </c>
      <c r="L65" s="5">
        <f>IF(OR(AND(L66=6,L67&lt;5),AND(L66=7,L67&lt;7),AND(L66&gt;7,L66-L67=2)),1,0)</f>
        <v>0</v>
      </c>
      <c r="Y65" s="10"/>
      <c r="AF65" s="5">
        <f>IF(OR(AND(AF64=6,AF63&lt;5),AND(AF64=7,AF63&lt;7),AND(AF64&gt;7,AF64-AF63=2)),1,0)</f>
        <v>0</v>
      </c>
      <c r="AG65" s="5">
        <f>IF(OR(AND(AG64=6,AG63&lt;5),AND(AG64=7,AG63&lt;7),AND(AG64&gt;7,AG64-AG63=2)),1,0)</f>
        <v>0</v>
      </c>
      <c r="AH65" s="5">
        <f>IF(OR(AND(AH64=6,AH63&lt;5),AND(AH64=7,AH63&lt;7),AND(AH64&gt;7,AH64-AH63=2)),1,0)</f>
        <v>0</v>
      </c>
      <c r="AI65" s="5">
        <f>IF(OR(AND(AI64=6,AI63&lt;5),AND(AI64=7,AI63&lt;7),AND(AI64&gt;7,AI64-AI63=2)),1,0)</f>
        <v>0</v>
      </c>
      <c r="AJ65" s="5">
        <f>IF(OR(AND(AJ64=6,AJ63&lt;5),AND(AJ64=7,AJ63&lt;7),AND(AJ64&gt;7,AJ64-AJ63=2)),1,0)</f>
        <v>0</v>
      </c>
      <c r="AK65" s="10"/>
      <c r="AW65" s="10"/>
    </row>
    <row r="66" spans="1:50" ht="15" customHeight="1" x14ac:dyDescent="0.2">
      <c r="A66" s="5">
        <f>Setup!G25</f>
        <v>10</v>
      </c>
      <c r="B66" s="6" t="str">
        <f>IF(C66="Bye","","("&amp;A66&amp;")")</f>
        <v>(10)</v>
      </c>
      <c r="C66" s="7" t="str">
        <f>IF(AND(Setup!$B$2&gt;16,Setup!$B$2&lt;=32),IF(VLOOKUP(A66,Setup!$A$15:$B$46,2,FALSE)&lt;&gt;"",VLOOKUP(A66,Setup!$A$15:$B$46,2,FALSE),"Bye"),"")</f>
        <v/>
      </c>
      <c r="D66" s="7"/>
      <c r="E66" s="7"/>
      <c r="F66" s="7"/>
      <c r="G66" s="7"/>
      <c r="H66" s="23"/>
      <c r="I66" s="23"/>
      <c r="J66" s="23"/>
      <c r="K66" s="23"/>
      <c r="L66" s="23"/>
      <c r="M66" s="5">
        <f>SUM(H65:L65)</f>
        <v>0</v>
      </c>
      <c r="N66" s="5" t="str">
        <f>B66</f>
        <v>(10)</v>
      </c>
      <c r="Y66" s="10"/>
      <c r="AK66" s="10"/>
      <c r="AW66" s="10"/>
    </row>
    <row r="67" spans="1:50" ht="15" customHeight="1" x14ac:dyDescent="0.2">
      <c r="A67" s="5">
        <f>Setup!H25</f>
        <v>23</v>
      </c>
      <c r="B67" s="6" t="str">
        <f>IF(C67="Bye","","("&amp;A67&amp;")")</f>
        <v>(23)</v>
      </c>
      <c r="C67" s="2" t="str">
        <f>IF(AND(Setup!$B$2&gt;16,Setup!$B$2&lt;=32),IF(VLOOKUP(A67,Setup!$A$15:$B$46,2,FALSE)&lt;&gt;"",VLOOKUP(A67,Setup!$A$15:$B$46,2,FALSE),"Bye"),"")</f>
        <v/>
      </c>
      <c r="H67" s="24"/>
      <c r="I67" s="24"/>
      <c r="J67" s="24"/>
      <c r="K67" s="24"/>
      <c r="L67" s="24"/>
      <c r="M67" s="9">
        <f>SUM(H68:L68)</f>
        <v>0</v>
      </c>
      <c r="N67" s="5" t="str">
        <f>B67</f>
        <v>(23)</v>
      </c>
      <c r="Y67" s="10"/>
      <c r="AK67" s="10"/>
      <c r="AW67" s="10"/>
    </row>
    <row r="68" spans="1:50" ht="15" customHeight="1" x14ac:dyDescent="0.2">
      <c r="A68" s="5"/>
      <c r="B68" s="4"/>
      <c r="H68" s="5">
        <f>IF(OR(AND(H67=6,H66&lt;5),AND(H67=7,H66&lt;7),AND(H67&gt;7,H67-H66=2)),1,0)</f>
        <v>0</v>
      </c>
      <c r="I68" s="5">
        <f>IF(OR(AND(I67=6,I66&lt;5),AND(I67=7,I66&lt;7),AND(I67&gt;7,I67-I66=2)),1,0)</f>
        <v>0</v>
      </c>
      <c r="J68" s="5">
        <f>IF(OR(AND(J67=6,J66&lt;5),AND(J67=7,J66&lt;7),AND(J67&gt;7,J67-J66=2)),1,0)</f>
        <v>0</v>
      </c>
      <c r="K68" s="5">
        <f>IF(OR(AND(K67=6,K66&lt;5),AND(K67=7,K66&lt;7),AND(K67&gt;7,K67-K66=2)),1,0)</f>
        <v>0</v>
      </c>
      <c r="L68" s="5">
        <f>IF(OR(AND(L67=6,L66&lt;5),AND(L67=7,L66&lt;7),AND(L67&gt;7,L67-L66=2)),1,0)</f>
        <v>0</v>
      </c>
      <c r="M68" s="10"/>
      <c r="T68" s="5">
        <f>IF(OR(AND(T69=6,T70&lt;5),AND(T69=7,T70&lt;7),AND(T69&gt;7,T69-T70=2)),1,0)</f>
        <v>0</v>
      </c>
      <c r="U68" s="5">
        <f>IF(OR(AND(U69=6,U70&lt;5),AND(U69=7,U70&lt;7),AND(U69&gt;7,U69-U70=2)),1,0)</f>
        <v>0</v>
      </c>
      <c r="V68" s="5">
        <f>IF(OR(AND(V69=6,V70&lt;5),AND(V69=7,V70&lt;7),AND(V69&gt;7,V69-V70=2)),1,0)</f>
        <v>0</v>
      </c>
      <c r="W68" s="5">
        <f>IF(OR(AND(W69=6,W70&lt;5),AND(W69=7,W70&lt;7),AND(W69&gt;7,W69-W70=2)),1,0)</f>
        <v>0</v>
      </c>
      <c r="X68" s="5">
        <f>IF(OR(AND(X69=6,X70&lt;5),AND(X69=7,X70&lt;7),AND(X69&gt;7,X69-X70=2)),1,0)</f>
        <v>0</v>
      </c>
      <c r="Y68" s="10"/>
      <c r="AK68" s="10"/>
      <c r="AW68" s="10"/>
    </row>
    <row r="69" spans="1:50" ht="15" customHeight="1" x14ac:dyDescent="0.2">
      <c r="A69" s="5"/>
      <c r="M69" s="10"/>
      <c r="N69" s="11" t="str">
        <f>IF(O69&lt;&gt;"",VLOOKUP(O69,C66:N67,12,FALSE),"")</f>
        <v/>
      </c>
      <c r="O69" s="7" t="str">
        <f>IF(AND(C66="Bye",C67="Bye"),"Bye",IF(OR(M66=$G$5,C67="Bye"),C66,IF(OR(M67=$G$5,C66="Bye"),C67,"")))</f>
        <v/>
      </c>
      <c r="P69" s="7"/>
      <c r="Q69" s="7"/>
      <c r="R69" s="7"/>
      <c r="S69" s="7"/>
      <c r="T69" s="23"/>
      <c r="U69" s="23"/>
      <c r="V69" s="23"/>
      <c r="W69" s="23"/>
      <c r="X69" s="23"/>
      <c r="Y69" s="12">
        <f>SUM(T68:X68)</f>
        <v>0</v>
      </c>
      <c r="Z69" s="5" t="str">
        <f>N69</f>
        <v/>
      </c>
      <c r="AK69" s="10"/>
      <c r="AW69" s="10"/>
    </row>
    <row r="70" spans="1:50" ht="15" customHeight="1" x14ac:dyDescent="0.2">
      <c r="A70" s="5"/>
      <c r="M70" s="10"/>
      <c r="N70" s="4" t="str">
        <f>IF(O70&lt;&gt;"",VLOOKUP(O70,C72:N73,12,FALSE),"")</f>
        <v/>
      </c>
      <c r="O70" s="2" t="str">
        <f>IF(AND(C72="Bye",C73="Bye"),"Bye",IF(OR(M72=$G$5,C73="Bye"),C72,IF(OR(M73=$G$5,C72="Bye"),C73,"")))</f>
        <v/>
      </c>
      <c r="T70" s="24"/>
      <c r="U70" s="24"/>
      <c r="V70" s="24"/>
      <c r="W70" s="24"/>
      <c r="X70" s="24"/>
      <c r="Y70" s="13">
        <f>SUM(T71:X71)</f>
        <v>0</v>
      </c>
      <c r="Z70" s="5" t="str">
        <f>N70</f>
        <v/>
      </c>
      <c r="AK70" s="10"/>
      <c r="AW70" s="10"/>
    </row>
    <row r="71" spans="1:50" ht="15" customHeight="1" x14ac:dyDescent="0.2">
      <c r="A71" s="5"/>
      <c r="B71" s="4"/>
      <c r="G71" s="5"/>
      <c r="H71" s="5">
        <f>IF(OR(AND(H72=6,H73&lt;5),AND(H72=7,H73&lt;7),AND(H72&gt;7,H72-H73=2)),1,0)</f>
        <v>0</v>
      </c>
      <c r="I71" s="5">
        <f>IF(OR(AND(I72=6,I73&lt;5),AND(I72=7,I73&lt;7),AND(I72&gt;7,I72-I73=2)),1,0)</f>
        <v>0</v>
      </c>
      <c r="J71" s="5">
        <f>IF(OR(AND(J72=6,J73&lt;5),AND(J72=7,J73&lt;7),AND(J72&gt;7,J72-J73=2)),1,0)</f>
        <v>0</v>
      </c>
      <c r="K71" s="5">
        <f>IF(OR(AND(K72=6,K73&lt;5),AND(K72=7,K73&lt;7),AND(K72&gt;7,K72-K73=2)),1,0)</f>
        <v>0</v>
      </c>
      <c r="L71" s="5">
        <f>IF(OR(AND(L72=6,L73&lt;5),AND(L72=7,L73&lt;7),AND(L72&gt;7,L72-L73=2)),1,0)</f>
        <v>0</v>
      </c>
      <c r="M71" s="10"/>
      <c r="T71" s="5">
        <f>IF(OR(AND(T70=6,T69&lt;5),AND(T70=7,T69&lt;7),AND(T70&gt;7,T70-T69=2)),1,0)</f>
        <v>0</v>
      </c>
      <c r="U71" s="5">
        <f>IF(OR(AND(U70=6,U69&lt;5),AND(U70=7,U69&lt;7),AND(U70&gt;7,U70-U69=2)),1,0)</f>
        <v>0</v>
      </c>
      <c r="V71" s="5">
        <f>IF(OR(AND(V70=6,V69&lt;5),AND(V70=7,V69&lt;7),AND(V70&gt;7,V70-V69=2)),1,0)</f>
        <v>0</v>
      </c>
      <c r="W71" s="5">
        <f>IF(OR(AND(W70=6,W69&lt;5),AND(W70=7,W69&lt;7),AND(W70&gt;7,W70-W69=2)),1,0)</f>
        <v>0</v>
      </c>
      <c r="X71" s="5">
        <f>IF(OR(AND(X70=6,X69&lt;5),AND(X70=7,X69&lt;7),AND(X70&gt;7,X70-X69=2)),1,0)</f>
        <v>0</v>
      </c>
      <c r="AK71" s="10"/>
      <c r="AW71" s="10"/>
    </row>
    <row r="72" spans="1:50" ht="15" customHeight="1" x14ac:dyDescent="0.2">
      <c r="A72" s="5">
        <f>Setup!G26</f>
        <v>14</v>
      </c>
      <c r="B72" s="6" t="str">
        <f>IF(C72="Bye","","("&amp;A72&amp;")")</f>
        <v>(14)</v>
      </c>
      <c r="C72" s="7" t="str">
        <f>IF(AND(Setup!$B$2&gt;16,Setup!$B$2&lt;=32),IF(VLOOKUP(A72,Setup!$A$15:$B$46,2,FALSE)&lt;&gt;"",VLOOKUP(A72,Setup!$A$15:$B$46,2,FALSE),"Bye"),"")</f>
        <v/>
      </c>
      <c r="D72" s="7"/>
      <c r="E72" s="7"/>
      <c r="F72" s="7"/>
      <c r="G72" s="7"/>
      <c r="H72" s="23"/>
      <c r="I72" s="23"/>
      <c r="J72" s="23"/>
      <c r="K72" s="23"/>
      <c r="L72" s="23"/>
      <c r="M72" s="12">
        <f>SUM(H71:L71)</f>
        <v>0</v>
      </c>
      <c r="N72" s="5" t="str">
        <f>B72</f>
        <v>(14)</v>
      </c>
      <c r="AK72" s="10"/>
      <c r="AW72" s="10"/>
    </row>
    <row r="73" spans="1:50" ht="15" customHeight="1" x14ac:dyDescent="0.2">
      <c r="A73" s="5">
        <f>Setup!H26</f>
        <v>19</v>
      </c>
      <c r="B73" s="6" t="str">
        <f>IF(C73="Bye","","("&amp;A73&amp;")")</f>
        <v>(19)</v>
      </c>
      <c r="C73" s="2" t="str">
        <f>IF(AND(Setup!$B$2&gt;16,Setup!$B$2&lt;=32),IF(VLOOKUP(A73,Setup!$A$15:$B$46,2,FALSE)&lt;&gt;"",VLOOKUP(A73,Setup!$A$15:$B$46,2,FALSE),"Bye"),"")</f>
        <v/>
      </c>
      <c r="H73" s="24"/>
      <c r="I73" s="24"/>
      <c r="J73" s="24"/>
      <c r="K73" s="24"/>
      <c r="L73" s="24"/>
      <c r="M73" s="13">
        <f>SUM(H74:L74)</f>
        <v>0</v>
      </c>
      <c r="N73" s="5" t="str">
        <f>B73</f>
        <v>(19)</v>
      </c>
      <c r="AK73" s="10"/>
      <c r="AW73" s="10"/>
      <c r="AX73" s="5"/>
    </row>
    <row r="74" spans="1:50" ht="15" customHeight="1" x14ac:dyDescent="0.2">
      <c r="A74" s="5"/>
      <c r="B74" s="4"/>
      <c r="H74" s="5">
        <f>IF(OR(AND(H73=6,H72&lt;5),AND(H73=7,H72&lt;7),AND(H73&gt;7,H73-H72=2)),1,0)</f>
        <v>0</v>
      </c>
      <c r="I74" s="5">
        <f>IF(OR(AND(I73=6,I72&lt;5),AND(I73=7,I72&lt;7),AND(I73&gt;7,I73-I72=2)),1,0)</f>
        <v>0</v>
      </c>
      <c r="J74" s="5">
        <f>IF(OR(AND(J73=6,J72&lt;5),AND(J73=7,J72&lt;7),AND(J73&gt;7,J73-J72=2)),1,0)</f>
        <v>0</v>
      </c>
      <c r="K74" s="5">
        <f>IF(OR(AND(K73=6,K72&lt;5),AND(K73=7,K72&lt;7),AND(K73&gt;7,K73-K72=2)),1,0)</f>
        <v>0</v>
      </c>
      <c r="L74" s="5">
        <f>IF(OR(AND(L73=6,L72&lt;5),AND(L73=7,L72&lt;7),AND(L73&gt;7,L73-L72=2)),1,0)</f>
        <v>0</v>
      </c>
      <c r="AK74" s="10"/>
      <c r="AR74" s="5">
        <f>IF(OR(AND(AR75=6,AR76&lt;5),AND(AR75=7,AR76&lt;7),AND(AR75&gt;7,AR75-AR76=2)),1,0)</f>
        <v>0</v>
      </c>
      <c r="AS74" s="5">
        <f>IF(OR(AND(AS75=6,AS76&lt;5),AND(AS75=7,AS76&lt;7),AND(AS75&gt;7,AS75-AS76=2)),1,0)</f>
        <v>0</v>
      </c>
      <c r="AT74" s="5">
        <f>IF(OR(AND(AT75=6,AT76&lt;5),AND(AT75=7,AT76&lt;7),AND(AT75&gt;7,AT75-AT76=2)),1,0)</f>
        <v>0</v>
      </c>
      <c r="AU74" s="5">
        <f>IF(OR(AND(AU75=6,AU76&lt;5),AND(AU75=7,AU76&lt;7),AND(AU75&gt;7,AU75-AU76=2)),1,0)</f>
        <v>0</v>
      </c>
      <c r="AV74" s="5">
        <f>IF(OR(AND(AV75=6,AV76&lt;5),AND(AV75=7,AV76&lt;7),AND(AV75&gt;7,AV75-AV76=2)),1,0)</f>
        <v>0</v>
      </c>
      <c r="AW74" s="10"/>
      <c r="AX74" s="5"/>
    </row>
    <row r="75" spans="1:50" ht="15" customHeight="1" x14ac:dyDescent="0.2">
      <c r="A75" s="5"/>
      <c r="AK75" s="10"/>
      <c r="AL75" s="11" t="str">
        <f>IF(AM75&lt;&gt;"",VLOOKUP(AM75,AA63:AL64,12,FALSE),"")</f>
        <v/>
      </c>
      <c r="AM75" s="7" t="str">
        <f>IF(AK63=$G$5,AA63,IF(AK64=$G$5,AA64,""))</f>
        <v/>
      </c>
      <c r="AN75" s="7"/>
      <c r="AO75" s="7"/>
      <c r="AP75" s="7"/>
      <c r="AQ75" s="7"/>
      <c r="AR75" s="23"/>
      <c r="AS75" s="23"/>
      <c r="AT75" s="23"/>
      <c r="AU75" s="23"/>
      <c r="AV75" s="23"/>
      <c r="AW75" s="34">
        <f>SUM(AR74:AV74)</f>
        <v>0</v>
      </c>
      <c r="AX75" s="5" t="str">
        <f>AL75</f>
        <v/>
      </c>
    </row>
    <row r="76" spans="1:50" ht="15" customHeight="1" x14ac:dyDescent="0.2">
      <c r="A76" s="5"/>
      <c r="AK76" s="10"/>
      <c r="AL76" s="4" t="str">
        <f>IF(AM76&lt;&gt;"",VLOOKUP(AM76,AA87:AL88,12,FALSE),"")</f>
        <v/>
      </c>
      <c r="AM76" s="2" t="str">
        <f>IF(AK87=$G$5,AA87,IF(AK88=$G$5,AA88,""))</f>
        <v/>
      </c>
      <c r="AR76" s="24"/>
      <c r="AS76" s="24"/>
      <c r="AT76" s="24"/>
      <c r="AU76" s="24"/>
      <c r="AV76" s="24"/>
      <c r="AW76" s="5">
        <f>SUM(AR77:AV77)</f>
        <v>0</v>
      </c>
      <c r="AX76" s="5" t="str">
        <f>AL76</f>
        <v/>
      </c>
    </row>
    <row r="77" spans="1:50" ht="15" customHeight="1" x14ac:dyDescent="0.2">
      <c r="A77" s="5"/>
      <c r="B77" s="4"/>
      <c r="G77" s="5"/>
      <c r="H77" s="5">
        <f>IF(OR(AND(H78=6,H79&lt;5),AND(H78=7,H79&lt;7),AND(H78&gt;7,H78-H79=2)),1,0)</f>
        <v>0</v>
      </c>
      <c r="I77" s="5">
        <f>IF(OR(AND(I78=6,I79&lt;5),AND(I78=7,I79&lt;7),AND(I78&gt;7,I78-I79=2)),1,0)</f>
        <v>0</v>
      </c>
      <c r="J77" s="5">
        <f>IF(OR(AND(J78=6,J79&lt;5),AND(J78=7,J79&lt;7),AND(J78&gt;7,J78-J79=2)),1,0)</f>
        <v>0</v>
      </c>
      <c r="K77" s="5">
        <f>IF(OR(AND(K78=6,K79&lt;5),AND(K78=7,K79&lt;7),AND(K78&gt;7,K78-K79=2)),1,0)</f>
        <v>0</v>
      </c>
      <c r="L77" s="5">
        <f>IF(OR(AND(L78=6,L79&lt;5),AND(L78=7,L79&lt;7),AND(L78&gt;7,L78-L79=2)),1,0)</f>
        <v>0</v>
      </c>
      <c r="AK77" s="10"/>
      <c r="AR77" s="5">
        <f>IF(OR(AND(AR76=6,AR75&lt;5),AND(AR76=7,AR75&lt;7),AND(AR76&gt;7,AR76-AR75=2)),1,0)</f>
        <v>0</v>
      </c>
      <c r="AS77" s="5">
        <f>IF(OR(AND(AS76=6,AS75&lt;5),AND(AS76=7,AS75&lt;7),AND(AS76&gt;7,AS76-AS75=2)),1,0)</f>
        <v>0</v>
      </c>
      <c r="AT77" s="5">
        <f>IF(OR(AND(AT76=6,AT75&lt;5),AND(AT76=7,AT75&lt;7),AND(AT76&gt;7,AT76-AT75=2)),1,0)</f>
        <v>0</v>
      </c>
      <c r="AU77" s="5">
        <f>IF(OR(AND(AU76=6,AU75&lt;5),AND(AU76=7,AU75&lt;7),AND(AU76&gt;7,AU76-AU75=2)),1,0)</f>
        <v>0</v>
      </c>
      <c r="AV77" s="5">
        <f>IF(OR(AND(AV76=6,AV75&lt;5),AND(AV76=7,AV75&lt;7),AND(AV76&gt;7,AV76-AV75=2)),1,0)</f>
        <v>0</v>
      </c>
    </row>
    <row r="78" spans="1:50" ht="15" customHeight="1" x14ac:dyDescent="0.2">
      <c r="A78" s="5">
        <f>Setup!G27</f>
        <v>3</v>
      </c>
      <c r="B78" s="6" t="str">
        <f>IF(C78="Bye","","("&amp;A78&amp;")")</f>
        <v>(3)</v>
      </c>
      <c r="C78" s="7" t="str">
        <f>IF(AND(Setup!$B$2&gt;16,Setup!$B$2&lt;=32),IF(VLOOKUP(A78,Setup!$A$15:$B$46,2,FALSE)&lt;&gt;"",VLOOKUP(A78,Setup!$A$15:$B$46,2,FALSE),"Bye"),"")</f>
        <v/>
      </c>
      <c r="D78" s="7"/>
      <c r="E78" s="7"/>
      <c r="F78" s="7"/>
      <c r="G78" s="7"/>
      <c r="H78" s="23"/>
      <c r="I78" s="23"/>
      <c r="J78" s="23"/>
      <c r="K78" s="23"/>
      <c r="L78" s="23"/>
      <c r="M78" s="5">
        <f>SUM(H77:L77)</f>
        <v>0</v>
      </c>
      <c r="N78" s="5" t="str">
        <f>B78</f>
        <v>(3)</v>
      </c>
      <c r="AK78" s="10"/>
    </row>
    <row r="79" spans="1:50" ht="15" customHeight="1" x14ac:dyDescent="0.2">
      <c r="A79" s="5">
        <f>Setup!H27</f>
        <v>30</v>
      </c>
      <c r="B79" s="6" t="str">
        <f>IF(C79="Bye","","("&amp;A79&amp;")")</f>
        <v>(30)</v>
      </c>
      <c r="C79" s="2" t="str">
        <f>IF(AND(Setup!$B$2&gt;16,Setup!$B$2&lt;=32),IF(VLOOKUP(A79,Setup!$A$15:$B$46,2,FALSE)&lt;&gt;"",VLOOKUP(A79,Setup!$A$15:$B$46,2,FALSE),"Bye"),"")</f>
        <v/>
      </c>
      <c r="H79" s="24"/>
      <c r="I79" s="24"/>
      <c r="J79" s="24"/>
      <c r="K79" s="24"/>
      <c r="L79" s="24"/>
      <c r="M79" s="9">
        <f>SUM(H80:L80)</f>
        <v>0</v>
      </c>
      <c r="N79" s="5" t="str">
        <f>B79</f>
        <v>(30)</v>
      </c>
      <c r="AK79" s="10"/>
    </row>
    <row r="80" spans="1:50" ht="15" customHeight="1" x14ac:dyDescent="0.2">
      <c r="A80" s="5"/>
      <c r="B80" s="4"/>
      <c r="H80" s="5">
        <f>IF(OR(AND(H79=6,H78&lt;5),AND(H79=7,H78&lt;7),AND(H79&gt;7,H79-H78=2)),1,0)</f>
        <v>0</v>
      </c>
      <c r="I80" s="5">
        <f>IF(OR(AND(I79=6,I78&lt;5),AND(I79=7,I78&lt;7),AND(I79&gt;7,I79-I78=2)),1,0)</f>
        <v>0</v>
      </c>
      <c r="J80" s="5">
        <f>IF(OR(AND(J79=6,J78&lt;5),AND(J79=7,J78&lt;7),AND(J79&gt;7,J79-J78=2)),1,0)</f>
        <v>0</v>
      </c>
      <c r="K80" s="5">
        <f>IF(OR(AND(K79=6,K78&lt;5),AND(K79=7,K78&lt;7),AND(K79&gt;7,K79-K78=2)),1,0)</f>
        <v>0</v>
      </c>
      <c r="L80" s="5">
        <f>IF(OR(AND(L79=6,L78&lt;5),AND(L79=7,L78&lt;7),AND(L79&gt;7,L79-L78=2)),1,0)</f>
        <v>0</v>
      </c>
      <c r="M80" s="10"/>
      <c r="T80" s="5">
        <f>IF(OR(AND(T81=6,T82&lt;5),AND(T81=7,T82&lt;7),AND(T81&gt;7,T81-T82=2)),1,0)</f>
        <v>0</v>
      </c>
      <c r="U80" s="5">
        <f>IF(OR(AND(U81=6,U82&lt;5),AND(U81=7,U82&lt;7),AND(U81&gt;7,U81-U82=2)),1,0)</f>
        <v>0</v>
      </c>
      <c r="V80" s="5">
        <f>IF(OR(AND(V81=6,V82&lt;5),AND(V81=7,V82&lt;7),AND(V81&gt;7,V81-V82=2)),1,0)</f>
        <v>0</v>
      </c>
      <c r="W80" s="5">
        <f>IF(OR(AND(W81=6,W82&lt;5),AND(W81=7,W82&lt;7),AND(W81&gt;7,W81-W82=2)),1,0)</f>
        <v>0</v>
      </c>
      <c r="X80" s="5">
        <f>IF(OR(AND(X81=6,X82&lt;5),AND(X81=7,X82&lt;7),AND(X81&gt;7,X81-X82=2)),1,0)</f>
        <v>0</v>
      </c>
      <c r="AK80" s="10"/>
    </row>
    <row r="81" spans="1:48" ht="15" customHeight="1" x14ac:dyDescent="0.2">
      <c r="A81" s="5"/>
      <c r="B81" s="4"/>
      <c r="M81" s="10"/>
      <c r="N81" s="11" t="str">
        <f>IF(O81&lt;&gt;"",VLOOKUP(O81,C78:N79,12,FALSE),"")</f>
        <v/>
      </c>
      <c r="O81" s="7" t="str">
        <f>IF(AND(C78="Bye",C79="Bye"),"Bye",IF(OR(M78=$G$5,C79="Bye"),C78,IF(OR(M79=$G$5,C78="Bye"),C79,"")))</f>
        <v/>
      </c>
      <c r="P81" s="7"/>
      <c r="Q81" s="7"/>
      <c r="R81" s="7"/>
      <c r="S81" s="7"/>
      <c r="T81" s="23"/>
      <c r="U81" s="23"/>
      <c r="V81" s="23"/>
      <c r="W81" s="23"/>
      <c r="X81" s="23"/>
      <c r="Y81" s="5">
        <f>SUM(T80:X80)</f>
        <v>0</v>
      </c>
      <c r="Z81" s="5" t="str">
        <f>N81</f>
        <v/>
      </c>
      <c r="AK81" s="10"/>
      <c r="AM81" s="118"/>
      <c r="AN81" s="118"/>
      <c r="AO81" s="118"/>
      <c r="AP81" s="118"/>
      <c r="AQ81" s="118"/>
      <c r="AR81" s="118"/>
      <c r="AS81" s="118"/>
      <c r="AT81" s="118"/>
      <c r="AU81" s="118"/>
      <c r="AV81" s="14"/>
    </row>
    <row r="82" spans="1:48" ht="15" customHeight="1" x14ac:dyDescent="0.2">
      <c r="A82" s="5"/>
      <c r="B82" s="4"/>
      <c r="M82" s="10"/>
      <c r="N82" s="4" t="str">
        <f>IF(O82&lt;&gt;"",VLOOKUP(O82,C84:N85,12,FALSE),"")</f>
        <v/>
      </c>
      <c r="O82" s="2" t="str">
        <f>IF(AND(C84="Bye",C85="Bye"),"Bye",IF(OR(M84=$G$5,C85="Bye"),C84,IF(OR(M85=$G$5,C84="Bye"),C85,"")))</f>
        <v/>
      </c>
      <c r="T82" s="24"/>
      <c r="U82" s="24"/>
      <c r="V82" s="24"/>
      <c r="W82" s="24"/>
      <c r="X82" s="24"/>
      <c r="Y82" s="9">
        <f>SUM(T83:X83)</f>
        <v>0</v>
      </c>
      <c r="Z82" s="5" t="str">
        <f>N82</f>
        <v/>
      </c>
      <c r="AK82" s="10"/>
      <c r="AQ82" s="8"/>
      <c r="AR82" s="8"/>
      <c r="AS82" s="8"/>
      <c r="AT82" s="8"/>
      <c r="AU82" s="8"/>
      <c r="AV82" s="8"/>
    </row>
    <row r="83" spans="1:48" ht="15" customHeight="1" x14ac:dyDescent="0.2">
      <c r="A83" s="5"/>
      <c r="B83" s="4"/>
      <c r="G83" s="5"/>
      <c r="H83" s="5">
        <f>IF(OR(AND(H84=6,H85&lt;5),AND(H84=7,H85&lt;7),AND(H84&gt;7,H84-H85=2)),1,0)</f>
        <v>0</v>
      </c>
      <c r="I83" s="5">
        <f>IF(OR(AND(I84=6,I85&lt;5),AND(I84=7,I85&lt;7),AND(I84&gt;7,I84-I85=2)),1,0)</f>
        <v>0</v>
      </c>
      <c r="J83" s="5">
        <f>IF(OR(AND(J84=6,J85&lt;5),AND(J84=7,J85&lt;7),AND(J84&gt;7,J84-J85=2)),1,0)</f>
        <v>0</v>
      </c>
      <c r="K83" s="5">
        <f>IF(OR(AND(K84=6,K85&lt;5),AND(K84=7,K85&lt;7),AND(K84&gt;7,K84-K85=2)),1,0)</f>
        <v>0</v>
      </c>
      <c r="L83" s="5">
        <f>IF(OR(AND(L84=6,L85&lt;5),AND(L84=7,L85&lt;7),AND(L84&gt;7,L84-L85=2)),1,0)</f>
        <v>0</v>
      </c>
      <c r="M83" s="10"/>
      <c r="T83" s="5">
        <f>IF(OR(AND(T82=6,T81&lt;5),AND(T82=7,T81&lt;7),AND(T82&gt;7,T82-T81=2)),1,0)</f>
        <v>0</v>
      </c>
      <c r="U83" s="5">
        <f>IF(OR(AND(U82=6,U81&lt;5),AND(U82=7,U81&lt;7),AND(U82&gt;7,U82-U81=2)),1,0)</f>
        <v>0</v>
      </c>
      <c r="V83" s="5">
        <f>IF(OR(AND(V82=6,V81&lt;5),AND(V82=7,V81&lt;7),AND(V82&gt;7,V82-V81=2)),1,0)</f>
        <v>0</v>
      </c>
      <c r="W83" s="5">
        <f>IF(OR(AND(W82=6,W81&lt;5),AND(W82=7,W81&lt;7),AND(W82&gt;7,W82-W81=2)),1,0)</f>
        <v>0</v>
      </c>
      <c r="X83" s="5">
        <f>IF(OR(AND(X82=6,X81&lt;5),AND(X82=7,X81&lt;7),AND(X82&gt;7,X82-X81=2)),1,0)</f>
        <v>0</v>
      </c>
      <c r="Y83" s="10"/>
      <c r="AK83" s="10"/>
      <c r="AN83" s="116"/>
      <c r="AO83" s="116"/>
      <c r="AP83" s="116"/>
      <c r="AQ83" s="116"/>
      <c r="AR83" s="116"/>
      <c r="AS83" s="116"/>
      <c r="AT83" s="116"/>
      <c r="AU83" s="3"/>
    </row>
    <row r="84" spans="1:48" ht="15" customHeight="1" x14ac:dyDescent="0.2">
      <c r="A84" s="5">
        <f>Setup!G28</f>
        <v>11</v>
      </c>
      <c r="B84" s="6" t="str">
        <f>IF(C84="Bye","","("&amp;A84&amp;")")</f>
        <v>(11)</v>
      </c>
      <c r="C84" s="7" t="str">
        <f>IF(AND(Setup!$B$2&gt;16,Setup!$B$2&lt;=32),IF(VLOOKUP(A84,Setup!$A$15:$B$46,2,FALSE)&lt;&gt;"",VLOOKUP(A84,Setup!$A$15:$B$46,2,FALSE),"Bye"),"")</f>
        <v/>
      </c>
      <c r="D84" s="7"/>
      <c r="E84" s="7"/>
      <c r="F84" s="7"/>
      <c r="G84" s="7"/>
      <c r="H84" s="23"/>
      <c r="I84" s="23"/>
      <c r="J84" s="23"/>
      <c r="K84" s="23"/>
      <c r="L84" s="23"/>
      <c r="M84" s="12">
        <f>SUM(H83:L83)</f>
        <v>0</v>
      </c>
      <c r="N84" s="5" t="str">
        <f>B84</f>
        <v>(11)</v>
      </c>
      <c r="Y84" s="10"/>
      <c r="AK84" s="10"/>
    </row>
    <row r="85" spans="1:48" ht="15" customHeight="1" x14ac:dyDescent="0.2">
      <c r="A85" s="5">
        <f>Setup!H28</f>
        <v>22</v>
      </c>
      <c r="B85" s="6" t="str">
        <f>IF(C85="Bye","","("&amp;A85&amp;")")</f>
        <v>(22)</v>
      </c>
      <c r="C85" s="2" t="str">
        <f>IF(AND(Setup!$B$2&gt;16,Setup!$B$2&lt;=32),IF(VLOOKUP(A85,Setup!$A$15:$B$46,2,FALSE)&lt;&gt;"",VLOOKUP(A85,Setup!$A$15:$B$46,2,FALSE),"Bye"),"")</f>
        <v/>
      </c>
      <c r="H85" s="24"/>
      <c r="I85" s="24"/>
      <c r="J85" s="24"/>
      <c r="K85" s="24"/>
      <c r="L85" s="24"/>
      <c r="M85" s="13">
        <f>SUM(H86:L86)</f>
        <v>0</v>
      </c>
      <c r="N85" s="5" t="str">
        <f>B85</f>
        <v>(22)</v>
      </c>
      <c r="Y85" s="10"/>
      <c r="AK85" s="10"/>
    </row>
    <row r="86" spans="1:48" ht="15" customHeight="1" x14ac:dyDescent="0.2">
      <c r="A86" s="5"/>
      <c r="B86" s="4"/>
      <c r="H86" s="5">
        <f>IF(OR(AND(H85=6,H84&lt;5),AND(H85=7,H84&lt;7),AND(H85&gt;7,H85-H84=2)),1,0)</f>
        <v>0</v>
      </c>
      <c r="I86" s="5">
        <f>IF(OR(AND(I85=6,I84&lt;5),AND(I85=7,I84&lt;7),AND(I85&gt;7,I85-I84=2)),1,0)</f>
        <v>0</v>
      </c>
      <c r="J86" s="5">
        <f>IF(OR(AND(J85=6,J84&lt;5),AND(J85=7,J84&lt;7),AND(J85&gt;7,J85-J84=2)),1,0)</f>
        <v>0</v>
      </c>
      <c r="K86" s="5">
        <f>IF(OR(AND(K85=6,K84&lt;5),AND(K85=7,K84&lt;7),AND(K85&gt;7,K85-K84=2)),1,0)</f>
        <v>0</v>
      </c>
      <c r="L86" s="5">
        <f>IF(OR(AND(L85=6,L84&lt;5),AND(L85=7,L84&lt;7),AND(L85&gt;7,L85-L84=2)),1,0)</f>
        <v>0</v>
      </c>
      <c r="Y86" s="10"/>
      <c r="AF86" s="5">
        <f>IF(OR(AND(AF87=6,AF88&lt;5),AND(AF87=7,AF88&lt;7),AND(AF87&gt;7,AF87-AF88=2)),1,0)</f>
        <v>0</v>
      </c>
      <c r="AG86" s="5">
        <f>IF(OR(AND(AG87=6,AG88&lt;5),AND(AG87=7,AG88&lt;7),AND(AG87&gt;7,AG87-AG88=2)),1,0)</f>
        <v>0</v>
      </c>
      <c r="AH86" s="5">
        <f>IF(OR(AND(AH87=6,AH88&lt;5),AND(AH87=7,AH88&lt;7),AND(AH87&gt;7,AH87-AH88=2)),1,0)</f>
        <v>0</v>
      </c>
      <c r="AI86" s="5">
        <f>IF(OR(AND(AI87=6,AI88&lt;5),AND(AI87=7,AI88&lt;7),AND(AI87&gt;7,AI87-AI88=2)),1,0)</f>
        <v>0</v>
      </c>
      <c r="AJ86" s="5">
        <f>IF(OR(AND(AJ87=6,AJ88&lt;5),AND(AJ87=7,AJ88&lt;7),AND(AJ87&gt;7,AJ87-AJ88=2)),1,0)</f>
        <v>0</v>
      </c>
      <c r="AK86" s="10"/>
    </row>
    <row r="87" spans="1:48" ht="15" customHeight="1" x14ac:dyDescent="0.2">
      <c r="A87" s="5"/>
      <c r="Y87" s="10"/>
      <c r="Z87" s="11" t="str">
        <f>IF(AA87&lt;&gt;"",VLOOKUP(AA87,O81:Z82,12,FALSE),"")</f>
        <v/>
      </c>
      <c r="AA87" s="7" t="str">
        <f>IF(AND(O81="Bye",O82="Bye"),"Bye",IF(OR(Y81=$G$5,O82="Bye"),O81,IF(OR(Y82=$G$5,O81="Bye"),O82,"")))</f>
        <v/>
      </c>
      <c r="AB87" s="7"/>
      <c r="AC87" s="7"/>
      <c r="AD87" s="7"/>
      <c r="AE87" s="7"/>
      <c r="AF87" s="23"/>
      <c r="AG87" s="23"/>
      <c r="AH87" s="23"/>
      <c r="AI87" s="23"/>
      <c r="AJ87" s="23"/>
      <c r="AK87" s="12">
        <f>SUM(AF86:AJ86)</f>
        <v>0</v>
      </c>
      <c r="AL87" s="5" t="str">
        <f>Z87</f>
        <v/>
      </c>
    </row>
    <row r="88" spans="1:48" ht="15" customHeight="1" x14ac:dyDescent="0.2">
      <c r="A88" s="5"/>
      <c r="Y88" s="10"/>
      <c r="Z88" s="4" t="str">
        <f>IF(AA88&lt;&gt;"",VLOOKUP(AA88,O93:Z94,12,FALSE),"")</f>
        <v/>
      </c>
      <c r="AA88" s="2" t="str">
        <f>IF(AND(O93="Bye",O94="Bye"),"Bye",IF(OR(O94="Bye",Y93=$G$5),O93,IF(OR(Y94=$G$5,O93="Bye"),O94,"")))</f>
        <v/>
      </c>
      <c r="AF88" s="24"/>
      <c r="AG88" s="24"/>
      <c r="AH88" s="24"/>
      <c r="AI88" s="24"/>
      <c r="AJ88" s="24"/>
      <c r="AK88" s="13">
        <f>SUM(AF89:AJ89)</f>
        <v>0</v>
      </c>
      <c r="AL88" s="5" t="str">
        <f>Z88</f>
        <v/>
      </c>
    </row>
    <row r="89" spans="1:48" ht="15" customHeight="1" x14ac:dyDescent="0.2">
      <c r="A89" s="5"/>
      <c r="B89" s="4"/>
      <c r="G89" s="5"/>
      <c r="H89" s="5">
        <f>IF(OR(AND(H90=6,H91&lt;5),AND(H90=7,H91&lt;7),AND(H90&gt;7,H90-H91=2)),1,0)</f>
        <v>0</v>
      </c>
      <c r="I89" s="5">
        <f>IF(OR(AND(I90=6,I91&lt;5),AND(I90=7,I91&lt;7),AND(I90&gt;7,I90-I91=2)),1,0)</f>
        <v>0</v>
      </c>
      <c r="J89" s="5">
        <f>IF(OR(AND(J90=6,J91&lt;5),AND(J90=7,J91&lt;7),AND(J90&gt;7,J90-J91=2)),1,0)</f>
        <v>0</v>
      </c>
      <c r="K89" s="5">
        <f>IF(OR(AND(K90=6,K91&lt;5),AND(K90=7,K91&lt;7),AND(K90&gt;7,K90-K91=2)),1,0)</f>
        <v>0</v>
      </c>
      <c r="L89" s="5">
        <f>IF(OR(AND(L90=6,L91&lt;5),AND(L90=7,L91&lt;7),AND(L90&gt;7,L90-L91=2)),1,0)</f>
        <v>0</v>
      </c>
      <c r="Y89" s="10"/>
      <c r="AF89" s="5">
        <f>IF(OR(AND(AF88=6,AF87&lt;5),AND(AF88=7,AF87&lt;7),AND(AF88&gt;7,AF88-AF87=2)),1,0)</f>
        <v>0</v>
      </c>
      <c r="AG89" s="5">
        <f>IF(OR(AND(AG88=6,AG87&lt;5),AND(AG88=7,AG87&lt;7),AND(AG88&gt;7,AG88-AG87=2)),1,0)</f>
        <v>0</v>
      </c>
      <c r="AH89" s="5">
        <f>IF(OR(AND(AH88=6,AH87&lt;5),AND(AH88=7,AH87&lt;7),AND(AH88&gt;7,AH88-AH87=2)),1,0)</f>
        <v>0</v>
      </c>
      <c r="AI89" s="5">
        <f>IF(OR(AND(AI88=6,AI87&lt;5),AND(AI88=7,AI87&lt;7),AND(AI88&gt;7,AI88-AI87=2)),1,0)</f>
        <v>0</v>
      </c>
      <c r="AJ89" s="5">
        <f>IF(OR(AND(AJ88=6,AJ87&lt;5),AND(AJ88=7,AJ87&lt;7),AND(AJ88&gt;7,AJ88-AJ87=2)),1,0)</f>
        <v>0</v>
      </c>
    </row>
    <row r="90" spans="1:48" ht="15" customHeight="1" x14ac:dyDescent="0.2">
      <c r="A90" s="5">
        <f>Setup!G29</f>
        <v>6</v>
      </c>
      <c r="B90" s="6" t="str">
        <f>IF(C90="Bye","","("&amp;A90&amp;")")</f>
        <v>(6)</v>
      </c>
      <c r="C90" s="7" t="str">
        <f>IF(AND(Setup!$B$2&gt;16,Setup!$B$2&lt;=32),IF(VLOOKUP(A90,Setup!$A$15:$B$46,2,FALSE)&lt;&gt;"",VLOOKUP(A90,Setup!$A$15:$B$46,2,FALSE),"Bye"),"")</f>
        <v/>
      </c>
      <c r="D90" s="7"/>
      <c r="E90" s="7"/>
      <c r="F90" s="7"/>
      <c r="G90" s="7"/>
      <c r="H90" s="23"/>
      <c r="I90" s="23"/>
      <c r="J90" s="23"/>
      <c r="K90" s="23"/>
      <c r="L90" s="23"/>
      <c r="M90" s="5">
        <f>SUM(H89:L89)</f>
        <v>0</v>
      </c>
      <c r="N90" s="5" t="str">
        <f>B90</f>
        <v>(6)</v>
      </c>
      <c r="Y90" s="10"/>
    </row>
    <row r="91" spans="1:48" ht="15" customHeight="1" x14ac:dyDescent="0.2">
      <c r="A91" s="5">
        <f>Setup!H29</f>
        <v>27</v>
      </c>
      <c r="B91" s="6" t="str">
        <f>IF(C91="Bye","","("&amp;A91&amp;")")</f>
        <v>(27)</v>
      </c>
      <c r="C91" s="2" t="str">
        <f>IF(AND(Setup!$B$2&gt;16,Setup!$B$2&lt;=32),IF(VLOOKUP(A91,Setup!$A$15:$B$46,2,FALSE)&lt;&gt;"",VLOOKUP(A91,Setup!$A$15:$B$46,2,FALSE),"Bye"),"")</f>
        <v/>
      </c>
      <c r="H91" s="24"/>
      <c r="I91" s="24"/>
      <c r="J91" s="24"/>
      <c r="K91" s="24"/>
      <c r="L91" s="24"/>
      <c r="M91" s="9">
        <f>SUM(H92:L92)</f>
        <v>0</v>
      </c>
      <c r="N91" s="5" t="str">
        <f>B91</f>
        <v>(27)</v>
      </c>
      <c r="Y91" s="10"/>
    </row>
    <row r="92" spans="1:48" ht="15" customHeight="1" x14ac:dyDescent="0.2">
      <c r="A92" s="5"/>
      <c r="B92" s="4"/>
      <c r="H92" s="5">
        <f>IF(OR(AND(H91=6,H90&lt;5),AND(H91=7,H90&lt;7),AND(H91&gt;7,H91-H90=2)),1,0)</f>
        <v>0</v>
      </c>
      <c r="I92" s="5">
        <f>IF(OR(AND(I91=6,I90&lt;5),AND(I91=7,I90&lt;7),AND(I91&gt;7,I91-I90=2)),1,0)</f>
        <v>0</v>
      </c>
      <c r="J92" s="5">
        <f>IF(OR(AND(J91=6,J90&lt;5),AND(J91=7,J90&lt;7),AND(J91&gt;7,J91-J90=2)),1,0)</f>
        <v>0</v>
      </c>
      <c r="K92" s="5">
        <f>IF(OR(AND(K91=6,K90&lt;5),AND(K91=7,K90&lt;7),AND(K91&gt;7,K91-K90=2)),1,0)</f>
        <v>0</v>
      </c>
      <c r="L92" s="5">
        <f>IF(OR(AND(L91=6,L90&lt;5),AND(L91=7,L90&lt;7),AND(L91&gt;7,L91-L90=2)),1,0)</f>
        <v>0</v>
      </c>
      <c r="M92" s="10"/>
      <c r="T92" s="5">
        <f>IF(OR(AND(T93=6,T94&lt;5),AND(T93=7,T94&lt;7),AND(T93&gt;7,T93-T94=2)),1,0)</f>
        <v>0</v>
      </c>
      <c r="U92" s="5">
        <f>IF(OR(AND(U93=6,U94&lt;5),AND(U93=7,U94&lt;7),AND(U93&gt;7,U93-U94=2)),1,0)</f>
        <v>0</v>
      </c>
      <c r="V92" s="5">
        <f>IF(OR(AND(V93=6,V94&lt;5),AND(V93=7,V94&lt;7),AND(V93&gt;7,V93-V94=2)),1,0)</f>
        <v>0</v>
      </c>
      <c r="W92" s="5">
        <f>IF(OR(AND(W93=6,W94&lt;5),AND(W93=7,W94&lt;7),AND(W93&gt;7,W93-W94=2)),1,0)</f>
        <v>0</v>
      </c>
      <c r="X92" s="5">
        <f>IF(OR(AND(X93=6,X94&lt;5),AND(X93=7,X94&lt;7),AND(X93&gt;7,X93-X94=2)),1,0)</f>
        <v>0</v>
      </c>
      <c r="Y92" s="10"/>
    </row>
    <row r="93" spans="1:48" ht="15" customHeight="1" x14ac:dyDescent="0.2">
      <c r="A93" s="5"/>
      <c r="M93" s="10"/>
      <c r="N93" s="11" t="str">
        <f>IF(O93&lt;&gt;"",VLOOKUP(O93,C90:N91,12,FALSE),"")</f>
        <v/>
      </c>
      <c r="O93" s="7" t="str">
        <f>IF(AND(C90="Bye",C91="Bye"),"Bye",IF(OR(M90=$G$5,C91="Bye"),C90,IF(OR(M91=$G$5,C90="Bye"),C91,"")))</f>
        <v/>
      </c>
      <c r="P93" s="7"/>
      <c r="Q93" s="7"/>
      <c r="R93" s="7"/>
      <c r="S93" s="7"/>
      <c r="T93" s="23"/>
      <c r="U93" s="23"/>
      <c r="V93" s="23"/>
      <c r="W93" s="23"/>
      <c r="X93" s="23"/>
      <c r="Y93" s="12">
        <f>SUM(T92:X92)</f>
        <v>0</v>
      </c>
      <c r="Z93" s="5" t="str">
        <f>N93</f>
        <v/>
      </c>
    </row>
    <row r="94" spans="1:48" ht="15" customHeight="1" x14ac:dyDescent="0.2">
      <c r="A94" s="5"/>
      <c r="M94" s="10"/>
      <c r="N94" s="4" t="str">
        <f>IF(O94&lt;&gt;"",VLOOKUP(O94,C96:N97,12,FALSE),"")</f>
        <v/>
      </c>
      <c r="O94" s="2" t="str">
        <f>IF(AND(C96="Bye",C97="Bye"),"Bye",IF(OR(M96=$G$5,C97="Bye"),C96,IF(OR(M97=$G$5,C96="Bye"),C97,"")))</f>
        <v/>
      </c>
      <c r="T94" s="24"/>
      <c r="U94" s="24"/>
      <c r="V94" s="24"/>
      <c r="W94" s="24"/>
      <c r="X94" s="24"/>
      <c r="Y94" s="13">
        <f>SUM(T95:X95)</f>
        <v>0</v>
      </c>
      <c r="Z94" s="5" t="str">
        <f>N94</f>
        <v/>
      </c>
    </row>
    <row r="95" spans="1:48" ht="15" customHeight="1" x14ac:dyDescent="0.2">
      <c r="A95" s="5"/>
      <c r="B95" s="4"/>
      <c r="G95" s="5"/>
      <c r="H95" s="5">
        <f>IF(OR(AND(H96=6,H97&lt;5),AND(H96=7,H97&lt;7),AND(H96&gt;7,H96-H97=2)),1,0)</f>
        <v>0</v>
      </c>
      <c r="I95" s="5">
        <f>IF(OR(AND(I96=6,I97&lt;5),AND(I96=7,I97&lt;7),AND(I96&gt;7,I96-I97=2)),1,0)</f>
        <v>0</v>
      </c>
      <c r="J95" s="5">
        <f>IF(OR(AND(J96=6,J97&lt;5),AND(J96=7,J97&lt;7),AND(J96&gt;7,J96-J97=2)),1,0)</f>
        <v>0</v>
      </c>
      <c r="K95" s="5">
        <f>IF(OR(AND(K96=6,K97&lt;5),AND(K96=7,K97&lt;7),AND(K96&gt;7,K96-K97=2)),1,0)</f>
        <v>0</v>
      </c>
      <c r="L95" s="5">
        <f>IF(OR(AND(L96=6,L97&lt;5),AND(L96=7,L97&lt;7),AND(L96&gt;7,L96-L97=2)),1,0)</f>
        <v>0</v>
      </c>
      <c r="M95" s="10"/>
      <c r="T95" s="5">
        <f>IF(OR(AND(T94=6,T93&lt;5),AND(T94=7,T93&lt;7),AND(T94&gt;7,T94-T93=2)),1,0)</f>
        <v>0</v>
      </c>
      <c r="U95" s="5">
        <f>IF(OR(AND(U94=6,U93&lt;5),AND(U94=7,U93&lt;7),AND(U94&gt;7,U94-U93=2)),1,0)</f>
        <v>0</v>
      </c>
      <c r="V95" s="5">
        <f>IF(OR(AND(V94=6,V93&lt;5),AND(V94=7,V93&lt;7),AND(V94&gt;7,V94-V93=2)),1,0)</f>
        <v>0</v>
      </c>
      <c r="W95" s="5">
        <f>IF(OR(AND(W94=6,W93&lt;5),AND(W94=7,W93&lt;7),AND(W94&gt;7,W94-W93=2)),1,0)</f>
        <v>0</v>
      </c>
      <c r="X95" s="5">
        <f>IF(OR(AND(X94=6,X93&lt;5),AND(X94=7,X93&lt;7),AND(X94&gt;7,X94-X93=2)),1,0)</f>
        <v>0</v>
      </c>
    </row>
    <row r="96" spans="1:48" ht="15" customHeight="1" x14ac:dyDescent="0.2">
      <c r="A96" s="5">
        <f>Setup!G30</f>
        <v>7</v>
      </c>
      <c r="B96" s="6" t="str">
        <f>IF(C96="Bye","","("&amp;A96&amp;")")</f>
        <v>(7)</v>
      </c>
      <c r="C96" s="7" t="str">
        <f>IF(AND(Setup!$B$2&gt;16,Setup!$B$2&lt;=32),IF(VLOOKUP(A96,Setup!$A$15:$B$46,2,FALSE)&lt;&gt;"",VLOOKUP(A96,Setup!$A$15:$B$46,2,FALSE),"Bye"),"")</f>
        <v/>
      </c>
      <c r="D96" s="7"/>
      <c r="E96" s="7"/>
      <c r="F96" s="7"/>
      <c r="G96" s="7"/>
      <c r="H96" s="23"/>
      <c r="I96" s="23"/>
      <c r="J96" s="23"/>
      <c r="K96" s="23"/>
      <c r="L96" s="23"/>
      <c r="M96" s="12">
        <f>SUM(H95:L95)</f>
        <v>0</v>
      </c>
      <c r="N96" s="5" t="str">
        <f>B96</f>
        <v>(7)</v>
      </c>
    </row>
    <row r="97" spans="1:14" ht="15" customHeight="1" x14ac:dyDescent="0.2">
      <c r="A97" s="5">
        <f>Setup!H30</f>
        <v>26</v>
      </c>
      <c r="B97" s="6" t="str">
        <f>IF(C97="Bye","","("&amp;A97&amp;")")</f>
        <v>(26)</v>
      </c>
      <c r="C97" s="2" t="str">
        <f>IF(AND(Setup!$B$2&gt;16,Setup!$B$2&lt;=32),IF(VLOOKUP(A97,Setup!$A$15:$B$46,2,FALSE)&lt;&gt;"",VLOOKUP(A97,Setup!$A$15:$B$46,2,FALSE),"Bye"),"")</f>
        <v/>
      </c>
      <c r="H97" s="24"/>
      <c r="I97" s="24"/>
      <c r="J97" s="24"/>
      <c r="K97" s="24"/>
      <c r="L97" s="24"/>
      <c r="M97" s="13">
        <f>SUM(H98:L98)</f>
        <v>0</v>
      </c>
      <c r="N97" s="5" t="str">
        <f>B97</f>
        <v>(26)</v>
      </c>
    </row>
    <row r="98" spans="1:14" ht="15" customHeight="1" x14ac:dyDescent="0.2">
      <c r="B98" s="4"/>
      <c r="H98" s="5">
        <f>IF(OR(AND(H97=6,H96&lt;5),AND(H97=7,H96&lt;7),AND(H97&gt;7,H97-H96=2)),1,0)</f>
        <v>0</v>
      </c>
      <c r="I98" s="5">
        <f>IF(OR(AND(I97=6,I96&lt;5),AND(I97=7,I96&lt;7),AND(I97&gt;7,I97-I96=2)),1,0)</f>
        <v>0</v>
      </c>
      <c r="J98" s="5">
        <f>IF(OR(AND(J97=6,J96&lt;5),AND(J97=7,J96&lt;7),AND(J97&gt;7,J97-J96=2)),1,0)</f>
        <v>0</v>
      </c>
      <c r="K98" s="5">
        <f>IF(OR(AND(K97=6,K96&lt;5),AND(K97=7,K96&lt;7),AND(K97&gt;7,K97-K96=2)),1,0)</f>
        <v>0</v>
      </c>
      <c r="L98" s="5">
        <f>IF(OR(AND(L97=6,L96&lt;5),AND(L97=7,L96&lt;7),AND(L97&gt;7,L97-L96=2)),1,0)</f>
        <v>0</v>
      </c>
    </row>
  </sheetData>
  <mergeCells count="12">
    <mergeCell ref="AN83:AT83"/>
    <mergeCell ref="AY55:BG55"/>
    <mergeCell ref="AZ57:BF57"/>
    <mergeCell ref="AW4:BI4"/>
    <mergeCell ref="A2:BI2"/>
    <mergeCell ref="AN35:AT35"/>
    <mergeCell ref="AM33:AU33"/>
    <mergeCell ref="AM81:AU81"/>
    <mergeCell ref="A4:M4"/>
    <mergeCell ref="N4:Y4"/>
    <mergeCell ref="Z4:AK4"/>
    <mergeCell ref="AL4:AV4"/>
  </mergeCells>
  <phoneticPr fontId="1" type="noConversion"/>
  <conditionalFormatting sqref="C6 C12 C18 C24 C30 C36 C42 C48 C54 C60 C66 C72 C78 C84 C90 C96">
    <cfRule type="expression" dxfId="48" priority="11" stopIfTrue="1">
      <formula>OR(AND(C6&lt;&gt;"Bye",C7="Bye"),M6=$G$5)</formula>
    </cfRule>
    <cfRule type="expression" dxfId="47" priority="12" stopIfTrue="1">
      <formula>M7=$G$5</formula>
    </cfRule>
  </conditionalFormatting>
  <conditionalFormatting sqref="C7 C13 C19 C25 C31 C37 C43 C49 C55 C61 C67 C73 C79 C85 C91 C97">
    <cfRule type="expression" dxfId="46" priority="13" stopIfTrue="1">
      <formula>OR(AND(C7&lt;&gt;"Bye",C6="Bye"),M7=$G$5)</formula>
    </cfRule>
    <cfRule type="expression" dxfId="45" priority="14" stopIfTrue="1">
      <formula>M6=$G$5</formula>
    </cfRule>
  </conditionalFormatting>
  <conditionalFormatting sqref="H6:I6 T9:U9 H12:I12 AF15:AG15 H18:I18 T21:U21 H24:I24 AR27:AS27 H30:I30 T33:U33 H36:I36 AF39:AG39 H42:I42 T45:U45 H48:I48 BD50:BE50 H54:I54 T57:U57 H60:I60 AF63:AG63 H66:I66 T69:U69 H72:I72 AR75:AS75 H78:I78 T81:U81 H84:I84 AF87:AG87 H90:I90 T93:U93 H96:I96">
    <cfRule type="expression" dxfId="44" priority="7" stopIfTrue="1">
      <formula>$G$5=2</formula>
    </cfRule>
    <cfRule type="expression" dxfId="43" priority="8" stopIfTrue="1">
      <formula>H6&gt;H7</formula>
    </cfRule>
  </conditionalFormatting>
  <conditionalFormatting sqref="H7:I7 T10:U10 H13:I13 AF16:AG16 H19:I19 T22:U22 H25:I25 AR28:AS28 H31:I31 T34:U34 H37:I37 AF40:AG40 H43:I43 T46:U46 H49:I49 BD51:BE51 H55:I55 T58:U58 H61:I61 AF64:AG64 H67:I67 T70:U70 H73:I73 AR76:AS76 H79:I79 T82:U82 H85:I85 AF88:AG88 H91:I91 T94:U94 H97:I97">
    <cfRule type="expression" dxfId="42" priority="9" stopIfTrue="1">
      <formula>$G$5=2</formula>
    </cfRule>
    <cfRule type="expression" dxfId="41" priority="10" stopIfTrue="1">
      <formula>H7&gt;H6</formula>
    </cfRule>
  </conditionalFormatting>
  <conditionalFormatting sqref="J6:L6 V9:X9 J12:L12 AH15:AJ15 J18:L18 V21:X21 J24:L24 AT27:AV27 J30:L30 V33:X33 J36:L36 AH39:AJ39 J42:L42 V45:X45 J48:L48 BF50:BH50 J54:L54 V57:X57 J60:L60 AH63:AJ63 J66:L66 V69:X69 J72:L72 AT75:AV75 J78:L78 V81:X81 J84:L84 AH87:AJ87 J90:L90 V93:X93 J96:L96">
    <cfRule type="expression" dxfId="40" priority="1" stopIfTrue="1">
      <formula>J6&gt;J7</formula>
    </cfRule>
  </conditionalFormatting>
  <conditionalFormatting sqref="J7:L7 V10:X10 J13:L13 AH16:AJ16 J19:L19 V22:X22 J25:L25 AT28:AV28 J31:L31 V34:X34 J37:L37 AH40:AJ40 J43:L43 V46:X46 J49:L49 BF51:BH51 J55:L55 V58:X58 J61:L61 AH64:AJ64 J67:L67 V70:X70 J73:L73 AT76:AV76 J79:L79 V82:X82 J85:L85 AH88:AJ88 J91:L91 V94:X94 J97:L97">
    <cfRule type="expression" dxfId="39" priority="2" stopIfTrue="1">
      <formula>J7&gt;J6</formula>
    </cfRule>
  </conditionalFormatting>
  <conditionalFormatting sqref="O9 AA15 O21 AM27 O33 AA39 O45 AY50 O57 AA63 O69 AM75 O81 AA87 O93">
    <cfRule type="expression" dxfId="38" priority="4" stopIfTrue="1">
      <formula>Y10=$G$5</formula>
    </cfRule>
  </conditionalFormatting>
  <conditionalFormatting sqref="O9:O10 AA15:AA16 O21:O22 AM27:AM28 O33:O34 AA39:AA40 O45:O46 AY50:AY51 O57:O58 AA63:AA64 O69:O70 AM75:AM76 O81:O82 AA87:AA88 O93:O94">
    <cfRule type="expression" dxfId="37" priority="3" stopIfTrue="1">
      <formula>Y9=$G$5</formula>
    </cfRule>
  </conditionalFormatting>
  <conditionalFormatting sqref="AN35 AZ57 O10 AA16 O22 AM28 O34 AA40 O46 AY51 O58 AA64 O70 AM76 O82 AA88 O94">
    <cfRule type="expression" dxfId="36" priority="6" stopIfTrue="1">
      <formula>Y9=$G$5</formula>
    </cfRule>
  </conditionalFormatting>
  <conditionalFormatting sqref="AN35 AZ57">
    <cfRule type="expression" dxfId="35" priority="5" stopIfTrue="1">
      <formula>AX35=$G$5</formula>
    </cfRule>
  </conditionalFormatting>
  <conditionalFormatting sqref="AN83">
    <cfRule type="expression" dxfId="34" priority="15" stopIfTrue="1">
      <formula>AX81=$G$5</formula>
    </cfRule>
    <cfRule type="expression" dxfId="33" priority="16" stopIfTrue="1">
      <formula>AX80=$G$5</formula>
    </cfRule>
  </conditionalFormatting>
  <hyperlinks>
    <hyperlink ref="A2" r:id="rId1" display="VISIT EXCELTEMPLATE.NET FOR MORE TEMPLATES AND UPDATES" xr:uid="{00000000-0004-0000-0C00-000000000000}"/>
  </hyperlinks>
  <pageMargins left="0.2" right="0.21" top="0.4" bottom="0.64" header="0.22" footer="0.5"/>
  <pageSetup scale="48" orientation="portrait" horizontalDpi="0" verticalDpi="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C3775-4BC7-4538-85AF-A1F8F06A3C99}">
  <sheetPr codeName="Sheet6"/>
  <dimension ref="A1:AA27"/>
  <sheetViews>
    <sheetView tabSelected="1" zoomScale="89" zoomScaleNormal="89" workbookViewId="0">
      <selection activeCell="V4" sqref="V4:AA11"/>
    </sheetView>
  </sheetViews>
  <sheetFormatPr defaultRowHeight="12.75" x14ac:dyDescent="0.2"/>
  <cols>
    <col min="1" max="1" width="8" bestFit="1" customWidth="1"/>
    <col min="2" max="2" width="16.7109375" customWidth="1"/>
    <col min="3" max="3" width="13.140625" bestFit="1" customWidth="1"/>
    <col min="4" max="4" width="17.7109375" customWidth="1"/>
    <col min="5" max="5" width="16.7109375" bestFit="1" customWidth="1"/>
    <col min="6" max="6" width="10.28515625" bestFit="1" customWidth="1"/>
    <col min="7" max="7" width="0.28515625" hidden="1" customWidth="1"/>
    <col min="8" max="8" width="8" bestFit="1" customWidth="1"/>
    <col min="9" max="9" width="15.28515625" bestFit="1" customWidth="1"/>
    <col min="10" max="10" width="13.28515625" bestFit="1" customWidth="1"/>
    <col min="11" max="11" width="15.5703125" bestFit="1" customWidth="1"/>
    <col min="12" max="12" width="15.5703125" customWidth="1"/>
    <col min="13" max="13" width="10.28515625" customWidth="1"/>
    <col min="14" max="14" width="0.140625" customWidth="1"/>
    <col min="15" max="15" width="8" bestFit="1" customWidth="1"/>
    <col min="16" max="16" width="17.42578125" bestFit="1" customWidth="1"/>
    <col min="17" max="17" width="13.140625" bestFit="1" customWidth="1"/>
    <col min="18" max="18" width="15.5703125" bestFit="1" customWidth="1"/>
    <col min="19" max="19" width="15.5703125" customWidth="1"/>
    <col min="20" max="20" width="10.28515625" bestFit="1" customWidth="1"/>
    <col min="21" max="21" width="0.28515625" hidden="1" customWidth="1"/>
    <col min="22" max="22" width="8" bestFit="1" customWidth="1"/>
    <col min="23" max="23" width="15.28515625" bestFit="1" customWidth="1"/>
    <col min="24" max="24" width="15" customWidth="1"/>
    <col min="25" max="25" width="18.28515625" bestFit="1" customWidth="1"/>
    <col min="26" max="26" width="18.28515625" customWidth="1"/>
    <col min="27" max="27" width="11.42578125" bestFit="1" customWidth="1"/>
  </cols>
  <sheetData>
    <row r="1" spans="1:27" ht="26.25" customHeight="1" x14ac:dyDescent="0.4">
      <c r="A1" s="57" t="s">
        <v>100</v>
      </c>
      <c r="B1" s="57"/>
      <c r="C1" s="57"/>
      <c r="D1" s="57"/>
      <c r="E1" s="57"/>
      <c r="F1" s="57"/>
      <c r="G1" s="57"/>
      <c r="H1" s="58"/>
      <c r="I1" s="58"/>
      <c r="J1" s="58"/>
      <c r="K1" s="58"/>
      <c r="L1" s="58"/>
      <c r="M1" s="58"/>
      <c r="N1" s="58"/>
      <c r="O1" s="58"/>
      <c r="P1" s="58"/>
      <c r="Q1" s="58"/>
      <c r="R1" s="58"/>
      <c r="S1" s="58"/>
      <c r="T1" s="58"/>
      <c r="U1" s="58"/>
      <c r="V1" s="58"/>
      <c r="W1" s="58"/>
      <c r="X1" s="58"/>
      <c r="Y1" s="58"/>
      <c r="Z1" s="58"/>
      <c r="AA1" s="58"/>
    </row>
    <row r="2" spans="1:27" x14ac:dyDescent="0.2">
      <c r="A2" s="119" t="s">
        <v>68</v>
      </c>
      <c r="B2" s="120"/>
      <c r="C2" s="120"/>
      <c r="D2" s="120"/>
      <c r="E2" s="120"/>
      <c r="F2" s="121"/>
      <c r="G2" s="60"/>
      <c r="H2" s="122" t="s">
        <v>67</v>
      </c>
      <c r="I2" s="123"/>
      <c r="J2" s="123"/>
      <c r="K2" s="123"/>
      <c r="L2" s="123"/>
      <c r="M2" s="124"/>
      <c r="N2" s="59"/>
      <c r="O2" s="122" t="s">
        <v>66</v>
      </c>
      <c r="P2" s="123"/>
      <c r="Q2" s="123"/>
      <c r="R2" s="123"/>
      <c r="S2" s="123"/>
      <c r="T2" s="124"/>
      <c r="U2" s="60"/>
      <c r="V2" s="119" t="s">
        <v>65</v>
      </c>
      <c r="W2" s="120"/>
      <c r="X2" s="120"/>
      <c r="Y2" s="120"/>
      <c r="Z2" s="120"/>
      <c r="AA2" s="121"/>
    </row>
    <row r="3" spans="1:27" x14ac:dyDescent="0.2">
      <c r="A3" t="s">
        <v>42</v>
      </c>
      <c r="B3" t="s">
        <v>19</v>
      </c>
      <c r="C3" t="s">
        <v>44</v>
      </c>
      <c r="D3" t="s">
        <v>69</v>
      </c>
      <c r="E3" t="s">
        <v>70</v>
      </c>
      <c r="F3" t="s">
        <v>71</v>
      </c>
      <c r="H3" t="s">
        <v>42</v>
      </c>
      <c r="I3" t="s">
        <v>19</v>
      </c>
      <c r="J3" t="s">
        <v>44</v>
      </c>
      <c r="K3" s="74" t="s">
        <v>81</v>
      </c>
      <c r="L3" t="s">
        <v>43</v>
      </c>
      <c r="M3" t="s">
        <v>71</v>
      </c>
      <c r="O3" t="s">
        <v>42</v>
      </c>
      <c r="P3" t="s">
        <v>19</v>
      </c>
      <c r="Q3" t="s">
        <v>44</v>
      </c>
      <c r="R3" t="s">
        <v>69</v>
      </c>
      <c r="S3" t="s">
        <v>43</v>
      </c>
      <c r="T3" t="s">
        <v>71</v>
      </c>
      <c r="V3" t="s">
        <v>42</v>
      </c>
      <c r="W3" t="s">
        <v>19</v>
      </c>
      <c r="X3" t="s">
        <v>44</v>
      </c>
      <c r="Y3" t="s">
        <v>69</v>
      </c>
      <c r="Z3" t="s">
        <v>43</v>
      </c>
      <c r="AA3" t="s">
        <v>72</v>
      </c>
    </row>
    <row r="4" spans="1:27" x14ac:dyDescent="0.2">
      <c r="A4" s="74"/>
      <c r="B4" t="s">
        <v>28</v>
      </c>
      <c r="C4" t="s">
        <v>61</v>
      </c>
      <c r="D4" s="74">
        <f>IFERROR(VLOOKUP(B4,#REF!,4,0),0)</f>
        <v>0</v>
      </c>
      <c r="E4" s="74">
        <f t="shared" ref="E4:E20" si="0">IF(C4=$R$23,50,IF(C4=$R$24,30,IF(C4=$R$25,15,IF(C4=$R$26,5,IF(C4=$R$27,2,IF(C4="",0,))))))</f>
        <v>50</v>
      </c>
      <c r="F4" s="74">
        <f t="shared" ref="F4:F20" si="1">E4-D4</f>
        <v>50</v>
      </c>
      <c r="H4" s="74">
        <v>1</v>
      </c>
      <c r="K4" s="74">
        <f>IFERROR(VLOOKUP(I4,#REF!,4,0),0)</f>
        <v>0</v>
      </c>
      <c r="L4" s="74">
        <f t="shared" ref="L4:L21" si="2">IF(J4=$R$23,50,IF(J4=$R$24,30,IF(J4=$R$25,15,IF(J4=$R$26,5,IF(J4=$R$27,2,IF(J4="",0,))))))</f>
        <v>0</v>
      </c>
      <c r="M4" s="74">
        <f t="shared" ref="M4:M21" si="3">L4-K4</f>
        <v>0</v>
      </c>
      <c r="O4" s="74">
        <v>1</v>
      </c>
      <c r="P4" t="s">
        <v>28</v>
      </c>
      <c r="Q4" t="s">
        <v>106</v>
      </c>
      <c r="R4" s="74">
        <f>IFERROR(VLOOKUP(P4,#REF!,4,0),0)</f>
        <v>0</v>
      </c>
      <c r="S4" s="74">
        <f t="shared" ref="S4:S19" si="4">IF(Q4=$R$23,50,IF(Q4=$R$24,30,IF(Q4=$R$25,15,IF(Q4=$R$26,5,IF(Q4=$R$27,2,IF(Q4="",0,))))))</f>
        <v>30</v>
      </c>
      <c r="T4" s="74">
        <f t="shared" ref="T4:T19" si="5">S4-R4</f>
        <v>30</v>
      </c>
      <c r="V4" s="74">
        <v>1</v>
      </c>
      <c r="W4" t="s">
        <v>28</v>
      </c>
      <c r="X4" t="s">
        <v>106</v>
      </c>
      <c r="Y4" s="74">
        <f>IFERROR(VLOOKUP(W4_September[[#This Row],[Player Name]],#REF!,5,0),0)</f>
        <v>0</v>
      </c>
      <c r="Z4" s="74">
        <f t="shared" ref="Z4:Z19" si="6">IF(X4=$R$23,50,IF(X4=$R$24,30,IF(X4=$R$25,15,IF(X4=$R$26,5,IF(X4=$R$27,2,IF(X4="",0,))))))</f>
        <v>30</v>
      </c>
      <c r="AA4" s="74">
        <f>Z4-Y4</f>
        <v>30</v>
      </c>
    </row>
    <row r="5" spans="1:27" x14ac:dyDescent="0.2">
      <c r="A5" s="74"/>
      <c r="B5" t="s">
        <v>27</v>
      </c>
      <c r="C5" t="s">
        <v>106</v>
      </c>
      <c r="D5" s="74">
        <f>IFERROR(VLOOKUP(B5,#REF!,4,0),0)</f>
        <v>0</v>
      </c>
      <c r="E5" s="74">
        <f t="shared" si="0"/>
        <v>30</v>
      </c>
      <c r="F5" s="74">
        <f t="shared" si="1"/>
        <v>30</v>
      </c>
      <c r="H5" s="74">
        <v>2</v>
      </c>
      <c r="K5" s="74">
        <f>IFERROR(VLOOKUP(I5,#REF!,4,0),0)</f>
        <v>0</v>
      </c>
      <c r="L5" s="74">
        <f t="shared" si="2"/>
        <v>0</v>
      </c>
      <c r="M5" s="74">
        <f t="shared" si="3"/>
        <v>0</v>
      </c>
      <c r="O5" s="74">
        <v>2</v>
      </c>
      <c r="P5" t="s">
        <v>27</v>
      </c>
      <c r="Q5" t="s">
        <v>61</v>
      </c>
      <c r="R5" s="74">
        <f>IFERROR(VLOOKUP(P5,#REF!,4,0),0)</f>
        <v>0</v>
      </c>
      <c r="S5" s="74">
        <f t="shared" si="4"/>
        <v>50</v>
      </c>
      <c r="T5" s="74">
        <f t="shared" si="5"/>
        <v>50</v>
      </c>
      <c r="V5" s="74">
        <v>2</v>
      </c>
      <c r="W5" t="s">
        <v>27</v>
      </c>
      <c r="X5" t="s">
        <v>61</v>
      </c>
      <c r="Y5" s="74">
        <f>IFERROR(VLOOKUP(W4_September[[#This Row],[Player Name]],#REF!,5,0),0)</f>
        <v>0</v>
      </c>
      <c r="Z5" s="74">
        <f t="shared" si="6"/>
        <v>50</v>
      </c>
      <c r="AA5" s="74">
        <f t="shared" ref="AA5:AA19" si="7">Z5-Y5</f>
        <v>50</v>
      </c>
    </row>
    <row r="6" spans="1:27" x14ac:dyDescent="0.2">
      <c r="A6" s="74"/>
      <c r="B6" t="s">
        <v>26</v>
      </c>
      <c r="C6" t="s">
        <v>62</v>
      </c>
      <c r="D6" s="74">
        <f>IFERROR(VLOOKUP(B6,#REF!,4,0),0)</f>
        <v>0</v>
      </c>
      <c r="E6" s="74">
        <f t="shared" si="0"/>
        <v>15</v>
      </c>
      <c r="F6" s="74">
        <f t="shared" si="1"/>
        <v>15</v>
      </c>
      <c r="H6" s="74">
        <v>3</v>
      </c>
      <c r="K6" s="74">
        <f>IFERROR(VLOOKUP(I6,#REF!,4,0),0)</f>
        <v>0</v>
      </c>
      <c r="L6" s="74">
        <f t="shared" si="2"/>
        <v>0</v>
      </c>
      <c r="M6" s="74">
        <f t="shared" si="3"/>
        <v>0</v>
      </c>
      <c r="O6" s="74">
        <v>3</v>
      </c>
      <c r="P6" t="s">
        <v>26</v>
      </c>
      <c r="Q6" t="s">
        <v>63</v>
      </c>
      <c r="R6" s="74">
        <f>IFERROR(VLOOKUP(P6,#REF!,4,0),0)</f>
        <v>0</v>
      </c>
      <c r="S6" s="74">
        <f t="shared" si="4"/>
        <v>5</v>
      </c>
      <c r="T6" s="74">
        <f t="shared" si="5"/>
        <v>5</v>
      </c>
      <c r="V6" s="74">
        <v>3</v>
      </c>
      <c r="W6" t="s">
        <v>84</v>
      </c>
      <c r="X6" t="s">
        <v>62</v>
      </c>
      <c r="Y6" s="74">
        <f>IFERROR(VLOOKUP(W4_September[[#This Row],[Player Name]],#REF!,5,0),0)</f>
        <v>0</v>
      </c>
      <c r="Z6" s="74">
        <f t="shared" si="6"/>
        <v>15</v>
      </c>
      <c r="AA6" s="74">
        <f t="shared" si="7"/>
        <v>15</v>
      </c>
    </row>
    <row r="7" spans="1:27" x14ac:dyDescent="0.2">
      <c r="A7" s="74"/>
      <c r="B7" t="s">
        <v>84</v>
      </c>
      <c r="C7" t="s">
        <v>62</v>
      </c>
      <c r="D7" s="74">
        <f>IFERROR(VLOOKUP(B7,#REF!,4,0),0)</f>
        <v>0</v>
      </c>
      <c r="E7" s="74">
        <f t="shared" si="0"/>
        <v>15</v>
      </c>
      <c r="F7" s="74">
        <f t="shared" si="1"/>
        <v>15</v>
      </c>
      <c r="H7" s="74">
        <v>4</v>
      </c>
      <c r="K7" s="74">
        <f>IFERROR(VLOOKUP(I7,#REF!,4,0),0)</f>
        <v>0</v>
      </c>
      <c r="L7" s="74">
        <f t="shared" si="2"/>
        <v>0</v>
      </c>
      <c r="M7" s="74">
        <f t="shared" si="3"/>
        <v>0</v>
      </c>
      <c r="O7" s="74">
        <v>4</v>
      </c>
      <c r="P7" t="s">
        <v>84</v>
      </c>
      <c r="Q7" t="s">
        <v>62</v>
      </c>
      <c r="R7" s="74">
        <f>IFERROR(VLOOKUP(P7,#REF!,4,0),0)</f>
        <v>0</v>
      </c>
      <c r="S7" s="74">
        <f t="shared" si="4"/>
        <v>15</v>
      </c>
      <c r="T7" s="74">
        <f t="shared" si="5"/>
        <v>15</v>
      </c>
      <c r="V7" s="74">
        <v>4</v>
      </c>
      <c r="W7" t="s">
        <v>107</v>
      </c>
      <c r="X7" t="s">
        <v>62</v>
      </c>
      <c r="Y7" s="74">
        <f>IFERROR(VLOOKUP(W4_September[[#This Row],[Player Name]],#REF!,5,0),0)</f>
        <v>0</v>
      </c>
      <c r="Z7" s="74">
        <f t="shared" si="6"/>
        <v>15</v>
      </c>
      <c r="AA7" s="74">
        <f t="shared" si="7"/>
        <v>15</v>
      </c>
    </row>
    <row r="8" spans="1:27" x14ac:dyDescent="0.2">
      <c r="A8" s="74"/>
      <c r="B8" t="s">
        <v>91</v>
      </c>
      <c r="C8" t="s">
        <v>64</v>
      </c>
      <c r="D8" s="74">
        <f>IFERROR(VLOOKUP(B8,#REF!,4,0),0)</f>
        <v>0</v>
      </c>
      <c r="E8" s="74">
        <f t="shared" si="0"/>
        <v>2</v>
      </c>
      <c r="F8" s="74">
        <f t="shared" si="1"/>
        <v>2</v>
      </c>
      <c r="H8" s="74">
        <v>5</v>
      </c>
      <c r="K8" s="74">
        <f>IFERROR(VLOOKUP(I8,#REF!,4,0),0)</f>
        <v>0</v>
      </c>
      <c r="L8" s="74">
        <f t="shared" si="2"/>
        <v>0</v>
      </c>
      <c r="M8" s="74">
        <f t="shared" si="3"/>
        <v>0</v>
      </c>
      <c r="O8" s="74">
        <v>5</v>
      </c>
      <c r="P8" t="s">
        <v>41</v>
      </c>
      <c r="Q8" t="s">
        <v>62</v>
      </c>
      <c r="R8" s="74">
        <f>IFERROR(VLOOKUP(P8,#REF!,4,0),0)</f>
        <v>0</v>
      </c>
      <c r="S8" s="74">
        <f t="shared" si="4"/>
        <v>15</v>
      </c>
      <c r="T8" s="74">
        <f t="shared" si="5"/>
        <v>15</v>
      </c>
      <c r="V8" s="74">
        <v>5</v>
      </c>
      <c r="W8" t="s">
        <v>41</v>
      </c>
      <c r="X8" t="s">
        <v>63</v>
      </c>
      <c r="Y8" s="74">
        <f>IFERROR(VLOOKUP(W4_September[[#This Row],[Player Name]],#REF!,5,0),0)</f>
        <v>0</v>
      </c>
      <c r="Z8" s="74">
        <f t="shared" si="6"/>
        <v>5</v>
      </c>
      <c r="AA8" s="74">
        <f t="shared" si="7"/>
        <v>5</v>
      </c>
    </row>
    <row r="9" spans="1:27" x14ac:dyDescent="0.2">
      <c r="A9" s="74"/>
      <c r="B9" t="s">
        <v>41</v>
      </c>
      <c r="C9" t="s">
        <v>63</v>
      </c>
      <c r="D9" s="74">
        <f>IFERROR(VLOOKUP(B9,#REF!,4,0),0)</f>
        <v>0</v>
      </c>
      <c r="E9" s="74">
        <f t="shared" si="0"/>
        <v>5</v>
      </c>
      <c r="F9" s="74">
        <f t="shared" si="1"/>
        <v>5</v>
      </c>
      <c r="H9" s="74">
        <v>6</v>
      </c>
      <c r="K9" s="74">
        <f>IFERROR(VLOOKUP(I9,#REF!,4,0),0)</f>
        <v>0</v>
      </c>
      <c r="L9" s="74">
        <f t="shared" si="2"/>
        <v>0</v>
      </c>
      <c r="M9" s="74">
        <f t="shared" si="3"/>
        <v>0</v>
      </c>
      <c r="O9" s="74">
        <v>6</v>
      </c>
      <c r="P9" t="s">
        <v>53</v>
      </c>
      <c r="Q9" t="s">
        <v>63</v>
      </c>
      <c r="R9" s="74">
        <f>IFERROR(VLOOKUP(P9,#REF!,4,0),0)</f>
        <v>0</v>
      </c>
      <c r="S9" s="74">
        <f t="shared" si="4"/>
        <v>5</v>
      </c>
      <c r="T9" s="74">
        <f t="shared" si="5"/>
        <v>5</v>
      </c>
      <c r="V9" s="74">
        <v>6</v>
      </c>
      <c r="W9" t="s">
        <v>82</v>
      </c>
      <c r="X9" t="s">
        <v>63</v>
      </c>
      <c r="Y9" s="74">
        <f>IFERROR(VLOOKUP(W4_September[[#This Row],[Player Name]],#REF!,5,0),0)</f>
        <v>0</v>
      </c>
      <c r="Z9" s="74">
        <f t="shared" si="6"/>
        <v>5</v>
      </c>
      <c r="AA9" s="74">
        <f t="shared" si="7"/>
        <v>5</v>
      </c>
    </row>
    <row r="10" spans="1:27" x14ac:dyDescent="0.2">
      <c r="A10" s="74"/>
      <c r="B10" t="s">
        <v>53</v>
      </c>
      <c r="C10" t="s">
        <v>63</v>
      </c>
      <c r="D10" s="74">
        <f>IFERROR(VLOOKUP(B10,#REF!,4,0),0)</f>
        <v>0</v>
      </c>
      <c r="E10" s="74">
        <f t="shared" si="0"/>
        <v>5</v>
      </c>
      <c r="F10" s="74">
        <f t="shared" si="1"/>
        <v>5</v>
      </c>
      <c r="H10" s="74">
        <v>7</v>
      </c>
      <c r="K10" s="74">
        <f>IFERROR(VLOOKUP(I10,#REF!,4,0),0)</f>
        <v>0</v>
      </c>
      <c r="L10" s="74">
        <f t="shared" si="2"/>
        <v>0</v>
      </c>
      <c r="M10" s="74">
        <f t="shared" si="3"/>
        <v>0</v>
      </c>
      <c r="O10" s="74">
        <v>7</v>
      </c>
      <c r="P10" t="s">
        <v>83</v>
      </c>
      <c r="Q10" t="s">
        <v>63</v>
      </c>
      <c r="R10" s="74">
        <f>IFERROR(VLOOKUP(P10,#REF!,4,0),0)</f>
        <v>0</v>
      </c>
      <c r="S10" s="74">
        <f t="shared" si="4"/>
        <v>5</v>
      </c>
      <c r="T10" s="74">
        <f t="shared" si="5"/>
        <v>5</v>
      </c>
      <c r="V10" s="74">
        <v>7</v>
      </c>
      <c r="W10" t="s">
        <v>53</v>
      </c>
      <c r="X10" t="s">
        <v>63</v>
      </c>
      <c r="Y10" s="74">
        <f>IFERROR(VLOOKUP(W4_September[[#This Row],[Player Name]],#REF!,5,0),0)</f>
        <v>0</v>
      </c>
      <c r="Z10" s="74">
        <f t="shared" si="6"/>
        <v>5</v>
      </c>
      <c r="AA10" s="74">
        <f t="shared" si="7"/>
        <v>5</v>
      </c>
    </row>
    <row r="11" spans="1:27" x14ac:dyDescent="0.2">
      <c r="A11" s="74"/>
      <c r="B11" t="s">
        <v>83</v>
      </c>
      <c r="C11" t="s">
        <v>63</v>
      </c>
      <c r="D11" s="74">
        <f>IFERROR(VLOOKUP(B11,#REF!,4,0),0)</f>
        <v>0</v>
      </c>
      <c r="E11" s="74">
        <f t="shared" si="0"/>
        <v>5</v>
      </c>
      <c r="F11" s="74">
        <f t="shared" si="1"/>
        <v>5</v>
      </c>
      <c r="H11" s="74">
        <v>8</v>
      </c>
      <c r="K11" s="74">
        <f>IFERROR(VLOOKUP(I11,#REF!,4,0),0)</f>
        <v>0</v>
      </c>
      <c r="L11" s="74">
        <f t="shared" si="2"/>
        <v>0</v>
      </c>
      <c r="M11" s="74">
        <f t="shared" si="3"/>
        <v>0</v>
      </c>
      <c r="O11" s="74">
        <v>8</v>
      </c>
      <c r="P11" t="s">
        <v>91</v>
      </c>
      <c r="Q11" t="s">
        <v>64</v>
      </c>
      <c r="R11" s="74">
        <f>IFERROR(VLOOKUP(P11,#REF!,4,0),0)</f>
        <v>0</v>
      </c>
      <c r="S11" s="74">
        <f t="shared" si="4"/>
        <v>2</v>
      </c>
      <c r="T11" s="74">
        <f t="shared" si="5"/>
        <v>2</v>
      </c>
      <c r="V11" s="74">
        <v>8</v>
      </c>
      <c r="W11" t="s">
        <v>54</v>
      </c>
      <c r="X11" t="s">
        <v>63</v>
      </c>
      <c r="Y11" s="74">
        <f>IFERROR(VLOOKUP(W4_September[[#This Row],[Player Name]],#REF!,5,0),0)</f>
        <v>0</v>
      </c>
      <c r="Z11" s="74">
        <f t="shared" si="6"/>
        <v>5</v>
      </c>
      <c r="AA11" s="74">
        <f t="shared" si="7"/>
        <v>5</v>
      </c>
    </row>
    <row r="12" spans="1:27" x14ac:dyDescent="0.2">
      <c r="A12" s="74"/>
      <c r="B12" t="s">
        <v>40</v>
      </c>
      <c r="C12" t="s">
        <v>63</v>
      </c>
      <c r="D12" s="74">
        <f>IFERROR(VLOOKUP(B12,#REF!,4,0),0)</f>
        <v>0</v>
      </c>
      <c r="E12" s="74">
        <f t="shared" si="0"/>
        <v>5</v>
      </c>
      <c r="F12" s="74">
        <f t="shared" si="1"/>
        <v>5</v>
      </c>
      <c r="H12" s="74">
        <v>9</v>
      </c>
      <c r="K12" s="74">
        <f>IFERROR(VLOOKUP(I12,#REF!,4,0),0)</f>
        <v>0</v>
      </c>
      <c r="L12" s="74">
        <f t="shared" si="2"/>
        <v>0</v>
      </c>
      <c r="M12" s="74">
        <f t="shared" si="3"/>
        <v>0</v>
      </c>
      <c r="O12" s="74">
        <v>9</v>
      </c>
      <c r="P12" t="s">
        <v>82</v>
      </c>
      <c r="Q12" t="s">
        <v>62</v>
      </c>
      <c r="R12" s="74">
        <f>IFERROR(VLOOKUP(P12,#REF!,4,0),0)</f>
        <v>0</v>
      </c>
      <c r="S12" s="74">
        <f t="shared" si="4"/>
        <v>15</v>
      </c>
      <c r="T12" s="74">
        <f t="shared" si="5"/>
        <v>15</v>
      </c>
      <c r="V12" s="74">
        <v>9</v>
      </c>
      <c r="Y12" s="74">
        <f>IFERROR(VLOOKUP(W4_September[[#This Row],[Player Name]],#REF!,5,0),0)</f>
        <v>0</v>
      </c>
      <c r="Z12" s="74">
        <f t="shared" si="6"/>
        <v>0</v>
      </c>
      <c r="AA12" s="74">
        <f t="shared" si="7"/>
        <v>0</v>
      </c>
    </row>
    <row r="13" spans="1:27" x14ac:dyDescent="0.2">
      <c r="A13" s="74"/>
      <c r="D13" s="74">
        <f>IFERROR(VLOOKUP(B13,#REF!,4,0),0)</f>
        <v>0</v>
      </c>
      <c r="E13" s="74">
        <f t="shared" si="0"/>
        <v>0</v>
      </c>
      <c r="F13" s="74">
        <f t="shared" si="1"/>
        <v>0</v>
      </c>
      <c r="H13" s="74">
        <v>10</v>
      </c>
      <c r="K13" s="74">
        <f>IFERROR(VLOOKUP(I13,#REF!,4,0),0)</f>
        <v>0</v>
      </c>
      <c r="L13" s="74">
        <f t="shared" si="2"/>
        <v>0</v>
      </c>
      <c r="M13" s="74">
        <f t="shared" si="3"/>
        <v>0</v>
      </c>
      <c r="O13" s="74">
        <v>10</v>
      </c>
      <c r="P13" t="s">
        <v>54</v>
      </c>
      <c r="Q13" t="s">
        <v>64</v>
      </c>
      <c r="R13" s="74">
        <f>IFERROR(VLOOKUP(P13,#REF!,4,0),0)</f>
        <v>0</v>
      </c>
      <c r="S13" s="74">
        <f t="shared" si="4"/>
        <v>2</v>
      </c>
      <c r="T13" s="74">
        <f t="shared" si="5"/>
        <v>2</v>
      </c>
      <c r="V13" s="74">
        <v>10</v>
      </c>
      <c r="Y13" s="74">
        <f>IFERROR(VLOOKUP(W4_September[[#This Row],[Player Name]],#REF!,5,0),0)</f>
        <v>0</v>
      </c>
      <c r="Z13" s="74">
        <f t="shared" si="6"/>
        <v>0</v>
      </c>
      <c r="AA13" s="74">
        <f t="shared" si="7"/>
        <v>0</v>
      </c>
    </row>
    <row r="14" spans="1:27" x14ac:dyDescent="0.2">
      <c r="A14" s="74"/>
      <c r="D14" s="74">
        <f>IFERROR(VLOOKUP(#REF!,#REF!,4,0),0)</f>
        <v>0</v>
      </c>
      <c r="E14" s="74">
        <f t="shared" si="0"/>
        <v>0</v>
      </c>
      <c r="F14" s="74">
        <f t="shared" si="1"/>
        <v>0</v>
      </c>
      <c r="H14" s="74">
        <v>11</v>
      </c>
      <c r="K14" s="74">
        <f>IFERROR(VLOOKUP(I14,#REF!,4,0),0)</f>
        <v>0</v>
      </c>
      <c r="L14" s="74">
        <f t="shared" si="2"/>
        <v>0</v>
      </c>
      <c r="M14" s="74">
        <f t="shared" si="3"/>
        <v>0</v>
      </c>
      <c r="O14" s="74">
        <v>11</v>
      </c>
      <c r="P14" t="s">
        <v>105</v>
      </c>
      <c r="Q14" t="s">
        <v>64</v>
      </c>
      <c r="R14" s="74">
        <f>IFERROR(VLOOKUP(P14,#REF!,4,0),0)</f>
        <v>0</v>
      </c>
      <c r="S14" s="74">
        <f t="shared" si="4"/>
        <v>2</v>
      </c>
      <c r="T14" s="74">
        <f t="shared" si="5"/>
        <v>2</v>
      </c>
      <c r="V14" s="74">
        <v>11</v>
      </c>
      <c r="Y14" s="74">
        <f>IFERROR(VLOOKUP(W4_September[[#This Row],[Player Name]],#REF!,5,0),0)</f>
        <v>0</v>
      </c>
      <c r="Z14" s="74">
        <f t="shared" si="6"/>
        <v>0</v>
      </c>
      <c r="AA14" s="74">
        <f t="shared" si="7"/>
        <v>0</v>
      </c>
    </row>
    <row r="15" spans="1:27" x14ac:dyDescent="0.2">
      <c r="A15" s="74"/>
      <c r="D15" s="74">
        <f>IFERROR(VLOOKUP(B14,#REF!,4,0),0)</f>
        <v>0</v>
      </c>
      <c r="E15" s="74">
        <f t="shared" si="0"/>
        <v>0</v>
      </c>
      <c r="F15" s="74">
        <f t="shared" si="1"/>
        <v>0</v>
      </c>
      <c r="H15" s="74">
        <v>12</v>
      </c>
      <c r="K15" s="74">
        <f>IFERROR(VLOOKUP(I15,#REF!,4,0),0)</f>
        <v>0</v>
      </c>
      <c r="L15" s="74">
        <f t="shared" si="2"/>
        <v>0</v>
      </c>
      <c r="M15" s="74">
        <f t="shared" si="3"/>
        <v>0</v>
      </c>
      <c r="O15" s="74">
        <v>12</v>
      </c>
      <c r="R15" s="74">
        <f>IFERROR(VLOOKUP(P15,#REF!,4,0),0)</f>
        <v>0</v>
      </c>
      <c r="S15" s="74">
        <f t="shared" si="4"/>
        <v>0</v>
      </c>
      <c r="T15" s="74">
        <f t="shared" si="5"/>
        <v>0</v>
      </c>
      <c r="V15" s="74">
        <v>12</v>
      </c>
      <c r="Y15" s="74">
        <f>IFERROR(VLOOKUP(W4_September[[#This Row],[Player Name]],#REF!,5,0),0)</f>
        <v>0</v>
      </c>
      <c r="Z15" s="74">
        <f t="shared" si="6"/>
        <v>0</v>
      </c>
      <c r="AA15" s="74">
        <f t="shared" si="7"/>
        <v>0</v>
      </c>
    </row>
    <row r="16" spans="1:27" x14ac:dyDescent="0.2">
      <c r="A16" s="74"/>
      <c r="D16" s="74">
        <f>IFERROR(VLOOKUP(#REF!,#REF!,4,0),0)</f>
        <v>0</v>
      </c>
      <c r="E16" s="74">
        <f t="shared" si="0"/>
        <v>0</v>
      </c>
      <c r="F16" s="74">
        <f t="shared" si="1"/>
        <v>0</v>
      </c>
      <c r="H16" s="74">
        <v>13</v>
      </c>
      <c r="K16" s="74">
        <f>IFERROR(VLOOKUP(I16,#REF!,4,0),0)</f>
        <v>0</v>
      </c>
      <c r="L16" s="74">
        <f t="shared" si="2"/>
        <v>0</v>
      </c>
      <c r="M16" s="74">
        <f t="shared" si="3"/>
        <v>0</v>
      </c>
      <c r="O16" s="74">
        <v>13</v>
      </c>
      <c r="R16" s="74">
        <f>IFERROR(VLOOKUP(P16,#REF!,4,0),0)</f>
        <v>0</v>
      </c>
      <c r="S16" s="74">
        <f t="shared" si="4"/>
        <v>0</v>
      </c>
      <c r="T16" s="74">
        <f t="shared" si="5"/>
        <v>0</v>
      </c>
      <c r="V16" s="74">
        <v>13</v>
      </c>
      <c r="Y16" s="74">
        <f>IFERROR(VLOOKUP(W4_September[[#This Row],[Player Name]],#REF!,5,0),0)</f>
        <v>0</v>
      </c>
      <c r="Z16" s="74">
        <f t="shared" si="6"/>
        <v>0</v>
      </c>
      <c r="AA16" s="74">
        <f t="shared" si="7"/>
        <v>0</v>
      </c>
    </row>
    <row r="17" spans="1:27" x14ac:dyDescent="0.2">
      <c r="A17" s="74"/>
      <c r="D17" s="74">
        <f>IFERROR(VLOOKUP(B15,#REF!,4,0),0)</f>
        <v>0</v>
      </c>
      <c r="E17" s="74">
        <f t="shared" si="0"/>
        <v>0</v>
      </c>
      <c r="F17" s="74">
        <f t="shared" si="1"/>
        <v>0</v>
      </c>
      <c r="H17" s="74"/>
      <c r="K17" s="74">
        <f>IFERROR(VLOOKUP(I17,#REF!,4,0),0)</f>
        <v>0</v>
      </c>
      <c r="L17" s="74">
        <f t="shared" si="2"/>
        <v>0</v>
      </c>
      <c r="M17" s="74">
        <f t="shared" si="3"/>
        <v>0</v>
      </c>
      <c r="O17" s="74">
        <v>14</v>
      </c>
      <c r="R17" s="74">
        <f>IFERROR(VLOOKUP(P17,#REF!,4,0),0)</f>
        <v>0</v>
      </c>
      <c r="S17" s="74">
        <f t="shared" si="4"/>
        <v>0</v>
      </c>
      <c r="T17" s="74">
        <f t="shared" si="5"/>
        <v>0</v>
      </c>
      <c r="V17" s="74">
        <v>14</v>
      </c>
      <c r="Y17" s="74">
        <f>IFERROR(VLOOKUP(W4_September[[#This Row],[Player Name]],#REF!,5,0),0)</f>
        <v>0</v>
      </c>
      <c r="Z17" s="74">
        <f t="shared" si="6"/>
        <v>0</v>
      </c>
      <c r="AA17" s="74">
        <f t="shared" si="7"/>
        <v>0</v>
      </c>
    </row>
    <row r="18" spans="1:27" x14ac:dyDescent="0.2">
      <c r="A18" s="74"/>
      <c r="D18" s="74">
        <f>IFERROR(VLOOKUP(B16,#REF!,4,0),0)</f>
        <v>0</v>
      </c>
      <c r="E18" s="74">
        <f t="shared" si="0"/>
        <v>0</v>
      </c>
      <c r="F18" s="74">
        <f t="shared" si="1"/>
        <v>0</v>
      </c>
      <c r="H18" s="74"/>
      <c r="K18" s="74">
        <f>IFERROR(VLOOKUP(I18,#REF!,4,0),0)</f>
        <v>0</v>
      </c>
      <c r="L18" s="74">
        <f t="shared" si="2"/>
        <v>0</v>
      </c>
      <c r="M18" s="74">
        <f t="shared" si="3"/>
        <v>0</v>
      </c>
      <c r="O18" s="74">
        <v>15</v>
      </c>
      <c r="R18" s="74">
        <f>IFERROR(VLOOKUP(P18,#REF!,4,0),0)</f>
        <v>0</v>
      </c>
      <c r="S18" s="74">
        <f t="shared" si="4"/>
        <v>0</v>
      </c>
      <c r="T18" s="74">
        <f t="shared" si="5"/>
        <v>0</v>
      </c>
      <c r="V18" s="74"/>
      <c r="Y18" s="74">
        <f>IFERROR(VLOOKUP(W4_September[[#This Row],[Player Name]],#REF!,5,0),0)</f>
        <v>0</v>
      </c>
      <c r="Z18" s="74">
        <f t="shared" si="6"/>
        <v>0</v>
      </c>
      <c r="AA18" s="74">
        <f t="shared" si="7"/>
        <v>0</v>
      </c>
    </row>
    <row r="19" spans="1:27" x14ac:dyDescent="0.2">
      <c r="A19" s="74"/>
      <c r="D19" s="74">
        <f>IFERROR(VLOOKUP(B19,#REF!,4,0),0)</f>
        <v>0</v>
      </c>
      <c r="E19" s="74">
        <f t="shared" si="0"/>
        <v>0</v>
      </c>
      <c r="F19" s="74">
        <f t="shared" si="1"/>
        <v>0</v>
      </c>
      <c r="H19" s="74"/>
      <c r="K19" s="74">
        <f>IFERROR(VLOOKUP(I19,#REF!,4,0),0)</f>
        <v>0</v>
      </c>
      <c r="L19" s="74">
        <f t="shared" si="2"/>
        <v>0</v>
      </c>
      <c r="M19" s="74">
        <f t="shared" si="3"/>
        <v>0</v>
      </c>
      <c r="O19" s="74">
        <v>16</v>
      </c>
      <c r="R19" s="74">
        <f>IFERROR(VLOOKUP(P19,#REF!,4,0),0)</f>
        <v>0</v>
      </c>
      <c r="S19" s="74">
        <f t="shared" si="4"/>
        <v>0</v>
      </c>
      <c r="T19" s="74">
        <f t="shared" si="5"/>
        <v>0</v>
      </c>
      <c r="V19" s="74"/>
      <c r="Y19" s="74">
        <f>IFERROR(VLOOKUP(W4_September[[#This Row],[Player Name]],#REF!,5,0),0)</f>
        <v>0</v>
      </c>
      <c r="Z19" s="74">
        <f t="shared" si="6"/>
        <v>0</v>
      </c>
      <c r="AA19" s="74">
        <f t="shared" si="7"/>
        <v>0</v>
      </c>
    </row>
    <row r="20" spans="1:27" x14ac:dyDescent="0.2">
      <c r="A20" s="74"/>
      <c r="D20" s="74">
        <f>IFERROR(VLOOKUP(B20,#REF!,4,0),0)</f>
        <v>0</v>
      </c>
      <c r="E20" s="74">
        <f t="shared" si="0"/>
        <v>0</v>
      </c>
      <c r="F20" s="74">
        <f t="shared" si="1"/>
        <v>0</v>
      </c>
      <c r="H20" s="74"/>
      <c r="K20" s="74">
        <f>IFERROR(VLOOKUP(I20,#REF!,4,0),0)</f>
        <v>0</v>
      </c>
      <c r="L20" s="74">
        <f t="shared" si="2"/>
        <v>0</v>
      </c>
      <c r="M20" s="74">
        <f t="shared" si="3"/>
        <v>0</v>
      </c>
    </row>
    <row r="21" spans="1:27" x14ac:dyDescent="0.2">
      <c r="H21" s="74"/>
      <c r="K21" s="74">
        <f>IFERROR(VLOOKUP(I21,#REF!,4,0),0)</f>
        <v>0</v>
      </c>
      <c r="L21" s="74">
        <f t="shared" si="2"/>
        <v>0</v>
      </c>
      <c r="M21" s="74">
        <f t="shared" si="3"/>
        <v>0</v>
      </c>
    </row>
    <row r="23" spans="1:27" x14ac:dyDescent="0.2">
      <c r="R23" s="76" t="s">
        <v>61</v>
      </c>
    </row>
    <row r="24" spans="1:27" x14ac:dyDescent="0.2">
      <c r="R24" s="76" t="s">
        <v>106</v>
      </c>
    </row>
    <row r="25" spans="1:27" x14ac:dyDescent="0.2">
      <c r="R25" s="76" t="s">
        <v>62</v>
      </c>
    </row>
    <row r="26" spans="1:27" x14ac:dyDescent="0.2">
      <c r="R26" s="76" t="s">
        <v>63</v>
      </c>
    </row>
    <row r="27" spans="1:27" x14ac:dyDescent="0.2">
      <c r="R27" s="76" t="s">
        <v>64</v>
      </c>
    </row>
  </sheetData>
  <mergeCells count="4">
    <mergeCell ref="A2:F2"/>
    <mergeCell ref="H2:M2"/>
    <mergeCell ref="O2:T2"/>
    <mergeCell ref="V2:AA2"/>
  </mergeCells>
  <dataValidations count="2">
    <dataValidation type="list" allowBlank="1" showInputMessage="1" showErrorMessage="1" sqref="C4:C20 J4:J19 Q4:Q17 X4:X11" xr:uid="{F1772D71-71DB-40F3-870F-5E35B99366A1}">
      <formula1>$R$23:$R$27</formula1>
    </dataValidation>
    <dataValidation type="list" allowBlank="1" showInputMessage="1" showErrorMessage="1" sqref="J20:J21 Q18:Q19 X12:X19" xr:uid="{E6383FBC-E8CA-421D-9225-ED3927466F43}">
      <formula1>Points1</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1A3C-7D97-4A0D-9E83-DA88E6914DE7}">
  <sheetPr codeName="Sheet7"/>
  <dimension ref="A1:AG27"/>
  <sheetViews>
    <sheetView zoomScale="89" zoomScaleNormal="89" workbookViewId="0">
      <selection activeCell="A4" sqref="A4:F13"/>
    </sheetView>
  </sheetViews>
  <sheetFormatPr defaultRowHeight="12.75" x14ac:dyDescent="0.2"/>
  <cols>
    <col min="1" max="1" width="8" bestFit="1" customWidth="1"/>
    <col min="2" max="2" width="16.7109375" customWidth="1"/>
    <col min="3" max="3" width="13.140625" bestFit="1" customWidth="1"/>
    <col min="4" max="4" width="15.5703125" bestFit="1" customWidth="1"/>
    <col min="5" max="5" width="16.7109375" bestFit="1" customWidth="1"/>
    <col min="6" max="6" width="10.28515625" bestFit="1" customWidth="1"/>
    <col min="7" max="7" width="0.28515625" hidden="1" customWidth="1"/>
    <col min="8" max="8" width="8" bestFit="1" customWidth="1"/>
    <col min="9" max="9" width="15" bestFit="1" customWidth="1"/>
    <col min="10" max="10" width="13.140625" bestFit="1" customWidth="1"/>
    <col min="11" max="11" width="18.85546875" customWidth="1"/>
    <col min="12" max="12" width="15.5703125" bestFit="1" customWidth="1"/>
    <col min="13" max="13" width="10.28515625" bestFit="1" customWidth="1"/>
    <col min="14" max="14" width="0.140625" hidden="1" customWidth="1"/>
    <col min="15" max="15" width="8" bestFit="1" customWidth="1"/>
    <col min="16" max="16" width="15.28515625" bestFit="1" customWidth="1"/>
    <col min="17" max="17" width="13.140625" bestFit="1" customWidth="1"/>
    <col min="18" max="18" width="15.5703125" bestFit="1" customWidth="1"/>
    <col min="19" max="19" width="15.5703125" customWidth="1"/>
    <col min="20" max="20" width="10.28515625" bestFit="1" customWidth="1"/>
    <col min="21" max="21" width="0.28515625" hidden="1" customWidth="1"/>
    <col min="22" max="22" width="8" bestFit="1" customWidth="1"/>
    <col min="23" max="23" width="15.28515625" bestFit="1" customWidth="1"/>
    <col min="24" max="24" width="15" customWidth="1"/>
    <col min="25" max="25" width="18.28515625" bestFit="1" customWidth="1"/>
    <col min="26" max="26" width="18.28515625" customWidth="1"/>
    <col min="27" max="27" width="11.42578125" bestFit="1" customWidth="1"/>
    <col min="28" max="28" width="8.28515625" bestFit="1" customWidth="1"/>
    <col min="29" max="29" width="17.42578125" bestFit="1" customWidth="1"/>
    <col min="30" max="30" width="13.28515625" bestFit="1" customWidth="1"/>
    <col min="31" max="31" width="18.7109375" bestFit="1" customWidth="1"/>
    <col min="32" max="32" width="16.140625" bestFit="1" customWidth="1"/>
    <col min="33" max="33" width="10.28515625" bestFit="1" customWidth="1"/>
  </cols>
  <sheetData>
    <row r="1" spans="1:33" ht="26.25" customHeight="1" x14ac:dyDescent="0.4">
      <c r="A1" s="57" t="s">
        <v>101</v>
      </c>
      <c r="B1" s="57"/>
      <c r="C1" s="57"/>
      <c r="D1" s="57"/>
      <c r="E1" s="57"/>
      <c r="F1" s="57"/>
      <c r="G1" s="57"/>
      <c r="H1" s="58"/>
      <c r="I1" s="58"/>
      <c r="J1" s="58"/>
      <c r="K1" s="58"/>
      <c r="L1" s="58"/>
      <c r="M1" s="58"/>
      <c r="N1" s="58"/>
      <c r="O1" s="58"/>
      <c r="P1" s="58"/>
      <c r="Q1" s="58"/>
      <c r="R1" s="58"/>
      <c r="S1" s="58"/>
      <c r="T1" s="58"/>
      <c r="U1" s="58"/>
      <c r="V1" s="58"/>
      <c r="W1" s="58"/>
      <c r="X1" s="58"/>
      <c r="Y1" s="58"/>
      <c r="Z1" s="58"/>
      <c r="AA1" s="58"/>
    </row>
    <row r="2" spans="1:33" x14ac:dyDescent="0.2">
      <c r="A2" s="119" t="s">
        <v>68</v>
      </c>
      <c r="B2" s="120"/>
      <c r="C2" s="120"/>
      <c r="D2" s="120"/>
      <c r="E2" s="120"/>
      <c r="F2" s="121"/>
      <c r="G2" s="60"/>
      <c r="H2" s="122" t="s">
        <v>67</v>
      </c>
      <c r="I2" s="123"/>
      <c r="J2" s="123"/>
      <c r="K2" s="123"/>
      <c r="L2" s="123"/>
      <c r="M2" s="124"/>
      <c r="N2" s="59"/>
      <c r="O2" s="122" t="s">
        <v>66</v>
      </c>
      <c r="P2" s="123"/>
      <c r="Q2" s="123"/>
      <c r="R2" s="123"/>
      <c r="S2" s="123"/>
      <c r="T2" s="124"/>
      <c r="U2" s="60"/>
      <c r="V2" s="119" t="s">
        <v>65</v>
      </c>
      <c r="W2" s="120"/>
      <c r="X2" s="120"/>
      <c r="Y2" s="120"/>
      <c r="Z2" s="120"/>
      <c r="AA2" s="121"/>
      <c r="AB2" s="125" t="s">
        <v>73</v>
      </c>
      <c r="AC2" s="100"/>
      <c r="AD2" s="100"/>
      <c r="AE2" s="100"/>
      <c r="AF2" s="100"/>
      <c r="AG2" s="100"/>
    </row>
    <row r="3" spans="1:33" x14ac:dyDescent="0.2">
      <c r="A3" t="s">
        <v>42</v>
      </c>
      <c r="B3" t="s">
        <v>19</v>
      </c>
      <c r="C3" t="s">
        <v>44</v>
      </c>
      <c r="D3" t="s">
        <v>69</v>
      </c>
      <c r="E3" t="s">
        <v>70</v>
      </c>
      <c r="F3" t="s">
        <v>71</v>
      </c>
      <c r="H3" t="s">
        <v>42</v>
      </c>
      <c r="I3" t="s">
        <v>19</v>
      </c>
      <c r="J3" t="s">
        <v>44</v>
      </c>
      <c r="K3" t="s">
        <v>69</v>
      </c>
      <c r="L3" t="s">
        <v>43</v>
      </c>
      <c r="M3" t="s">
        <v>71</v>
      </c>
      <c r="O3" t="s">
        <v>42</v>
      </c>
      <c r="P3" t="s">
        <v>19</v>
      </c>
      <c r="Q3" t="s">
        <v>44</v>
      </c>
      <c r="R3" t="s">
        <v>69</v>
      </c>
      <c r="S3" t="s">
        <v>43</v>
      </c>
      <c r="T3" t="s">
        <v>71</v>
      </c>
      <c r="V3" t="s">
        <v>42</v>
      </c>
      <c r="W3" t="s">
        <v>19</v>
      </c>
      <c r="X3" t="s">
        <v>44</v>
      </c>
      <c r="Y3" t="s">
        <v>69</v>
      </c>
      <c r="Z3" t="s">
        <v>43</v>
      </c>
      <c r="AA3" t="s">
        <v>72</v>
      </c>
      <c r="AB3" t="s">
        <v>42</v>
      </c>
      <c r="AC3" t="s">
        <v>19</v>
      </c>
      <c r="AD3" t="s">
        <v>44</v>
      </c>
      <c r="AE3" t="s">
        <v>59</v>
      </c>
      <c r="AF3" t="s">
        <v>43</v>
      </c>
      <c r="AG3" t="s">
        <v>71</v>
      </c>
    </row>
    <row r="4" spans="1:33" x14ac:dyDescent="0.2">
      <c r="A4" s="74">
        <f t="shared" ref="A4:A19" si="0">ROW(A1:A1)</f>
        <v>1</v>
      </c>
      <c r="B4" t="s">
        <v>27</v>
      </c>
      <c r="C4" t="s">
        <v>62</v>
      </c>
      <c r="D4" s="74">
        <f>IFERROR(VLOOKUP(B4,January!$B$3:$E$13,4,0),0)</f>
        <v>30</v>
      </c>
      <c r="E4" s="74">
        <f t="shared" ref="E4:E19" si="1">IF(C4=$R$23,50,IF(C4=$R$24,20,IF(C4=$R$25,15,IF(C4=$R$26,5,IF(C4=$R$27,2,IF(C4="",0,))))))</f>
        <v>15</v>
      </c>
      <c r="F4" s="74">
        <f t="shared" ref="F4:F19" si="2">E4-D4</f>
        <v>-15</v>
      </c>
      <c r="H4" s="74">
        <v>1</v>
      </c>
      <c r="K4" s="74">
        <f>IFERROR(VLOOKUP(I4,W2_September[[#All],[Seed]:[Points Gained]],4,0),0)</f>
        <v>0</v>
      </c>
      <c r="L4" s="74">
        <f t="shared" ref="L4:L19" si="3">IF(J4=$R$23,50,IF(J4=$R$24,20,IF(J4=$R$25,15,IF(J4=$R$26,5,IF(J4=$R$27,2,IF(J4="",0,))))))</f>
        <v>0</v>
      </c>
      <c r="M4" s="74">
        <f t="shared" ref="M4:M19" si="4">L4-K4</f>
        <v>0</v>
      </c>
      <c r="O4" s="74">
        <v>1</v>
      </c>
      <c r="R4" s="74">
        <f>IFERROR(VLOOKUP(P4,W3_September[[#All],[Seed]:[Points Gained]],4,0),0)</f>
        <v>0</v>
      </c>
      <c r="S4" s="74">
        <f t="shared" ref="S4:S19" si="5">IF(Q4=$R$23,50,IF(Q4=$R$24,20,IF(Q4=$R$25,15,IF(Q4=$R$26,5,IF(Q4=$R$27,2,IF(Q4="",0,))))))</f>
        <v>0</v>
      </c>
      <c r="T4" s="74">
        <f t="shared" ref="T4:T19" si="6">S4-R4</f>
        <v>0</v>
      </c>
      <c r="V4" s="74"/>
      <c r="Y4" s="74">
        <f>IFERROR(VLOOKUP(W4_July34[[#This Row],[Player Name]],W4_September[[#All],[Seed]:[Points Gained]],5,0),0)</f>
        <v>0</v>
      </c>
      <c r="Z4" s="74">
        <f t="shared" ref="Z4:Z19" si="7">IF(X4=$R$23,50,IF(X4=$R$24,20,IF(X4=$R$25,5,IF(X4=$R$26,5,IF(X4=$R$27,2,IF(X4="",0,))))))</f>
        <v>0</v>
      </c>
      <c r="AA4" s="74">
        <f t="shared" ref="AA4:AA19" si="8">Z4-Y4</f>
        <v>0</v>
      </c>
      <c r="AB4" s="74"/>
      <c r="AE4" s="74">
        <f>IFERROR(VLOOKUP(AC4,#REF!,4,0),0)</f>
        <v>0</v>
      </c>
      <c r="AF4" s="74">
        <f>IF(AD4=$S$23,100,IF(AD4=$S$24,60,IF(AD4=$S$25,35,IF(AD4=$S$26,15,IF(AD4=$S$27,10,IF(AD4="",0,))))))</f>
        <v>0</v>
      </c>
      <c r="AG4" s="74">
        <f t="shared" ref="AG4:AG19" si="9">AF4-AE4</f>
        <v>0</v>
      </c>
    </row>
    <row r="5" spans="1:33" x14ac:dyDescent="0.2">
      <c r="A5" s="74">
        <f t="shared" si="0"/>
        <v>2</v>
      </c>
      <c r="B5" t="s">
        <v>28</v>
      </c>
      <c r="C5" t="s">
        <v>60</v>
      </c>
      <c r="D5" s="74">
        <f>IFERROR(VLOOKUP(B5,January!$B$3:$E$13,4,0),0)</f>
        <v>50</v>
      </c>
      <c r="E5" s="74">
        <f t="shared" si="1"/>
        <v>20</v>
      </c>
      <c r="F5" s="74">
        <f t="shared" si="2"/>
        <v>-30</v>
      </c>
      <c r="H5" s="74">
        <v>2</v>
      </c>
      <c r="K5" s="74">
        <f>IFERROR(VLOOKUP(I5,W2_September[[#All],[Seed]:[Points Gained]],4,0),0)</f>
        <v>0</v>
      </c>
      <c r="L5" s="74">
        <f t="shared" si="3"/>
        <v>0</v>
      </c>
      <c r="M5" s="74">
        <f t="shared" si="4"/>
        <v>0</v>
      </c>
      <c r="O5" s="74">
        <v>2</v>
      </c>
      <c r="R5" s="74">
        <f>IFERROR(VLOOKUP(P5,W3_September[[#All],[Seed]:[Points Gained]],4,0),0)</f>
        <v>0</v>
      </c>
      <c r="S5" s="74">
        <f t="shared" si="5"/>
        <v>0</v>
      </c>
      <c r="T5" s="74">
        <f t="shared" si="6"/>
        <v>0</v>
      </c>
      <c r="V5" s="74"/>
      <c r="Y5" s="74">
        <f>IFERROR(VLOOKUP(W4_July34[[#This Row],[Player Name]],W4_September[[#All],[Seed]:[Points Gained]],5,0),0)</f>
        <v>0</v>
      </c>
      <c r="Z5" s="74">
        <f t="shared" si="7"/>
        <v>0</v>
      </c>
      <c r="AA5" s="74">
        <f t="shared" si="8"/>
        <v>0</v>
      </c>
      <c r="AB5" s="74"/>
      <c r="AE5" s="74">
        <f>IFERROR(VLOOKUP(AC5,#REF!,4,0),0)</f>
        <v>0</v>
      </c>
      <c r="AF5" s="74">
        <f t="shared" ref="AF5:AF19" si="10">IF(AD5=$S$23,100,IF(AD5=$S$24,60,IF(AD5=$S$25,35,IF(AD5=$S$26,15,IF(AD5=$S$27,10,IF(AD5="",0,))))))</f>
        <v>0</v>
      </c>
      <c r="AG5" s="74">
        <f t="shared" si="9"/>
        <v>0</v>
      </c>
    </row>
    <row r="6" spans="1:33" x14ac:dyDescent="0.2">
      <c r="A6" s="74">
        <f t="shared" si="0"/>
        <v>3</v>
      </c>
      <c r="B6" t="s">
        <v>84</v>
      </c>
      <c r="C6" t="s">
        <v>61</v>
      </c>
      <c r="D6" s="74">
        <f>IFERROR(VLOOKUP(B6,January!$B$3:$E$13,4,0),0)</f>
        <v>15</v>
      </c>
      <c r="E6" s="74">
        <f t="shared" si="1"/>
        <v>50</v>
      </c>
      <c r="F6" s="74">
        <f t="shared" si="2"/>
        <v>35</v>
      </c>
      <c r="H6" s="74">
        <v>3</v>
      </c>
      <c r="K6" s="74">
        <f>IFERROR(VLOOKUP(I6,W2_September[[#All],[Seed]:[Points Gained]],4,0),0)</f>
        <v>0</v>
      </c>
      <c r="L6" s="74">
        <f t="shared" si="3"/>
        <v>0</v>
      </c>
      <c r="M6" s="74">
        <f t="shared" si="4"/>
        <v>0</v>
      </c>
      <c r="O6" s="74">
        <v>3</v>
      </c>
      <c r="R6" s="74">
        <f>IFERROR(VLOOKUP(P6,W3_September[[#All],[Seed]:[Points Gained]],4,0),0)</f>
        <v>0</v>
      </c>
      <c r="S6" s="74">
        <f t="shared" si="5"/>
        <v>0</v>
      </c>
      <c r="T6" s="74">
        <f t="shared" si="6"/>
        <v>0</v>
      </c>
      <c r="V6" s="74"/>
      <c r="Y6" s="74">
        <f>IFERROR(VLOOKUP(W4_July34[[#This Row],[Player Name]],W4_September[[#All],[Seed]:[Points Gained]],5,0),0)</f>
        <v>0</v>
      </c>
      <c r="Z6" s="74">
        <f t="shared" si="7"/>
        <v>0</v>
      </c>
      <c r="AA6" s="74">
        <f t="shared" si="8"/>
        <v>0</v>
      </c>
      <c r="AB6" s="74"/>
      <c r="AE6" s="74">
        <f>IFERROR(VLOOKUP(AC6,#REF!,4,0),0)</f>
        <v>0</v>
      </c>
      <c r="AF6" s="74">
        <f t="shared" si="10"/>
        <v>0</v>
      </c>
      <c r="AG6" s="74">
        <f t="shared" si="9"/>
        <v>0</v>
      </c>
    </row>
    <row r="7" spans="1:33" x14ac:dyDescent="0.2">
      <c r="A7" s="74">
        <f t="shared" si="0"/>
        <v>4</v>
      </c>
      <c r="B7" t="s">
        <v>26</v>
      </c>
      <c r="C7" t="s">
        <v>62</v>
      </c>
      <c r="D7" s="74">
        <f>IFERROR(VLOOKUP(B7,January!$B$3:$E$13,4,0),0)</f>
        <v>15</v>
      </c>
      <c r="E7" s="74">
        <f t="shared" si="1"/>
        <v>15</v>
      </c>
      <c r="F7" s="74">
        <f t="shared" si="2"/>
        <v>0</v>
      </c>
      <c r="H7" s="74">
        <v>4</v>
      </c>
      <c r="K7" s="74">
        <f>IFERROR(VLOOKUP(I7,W2_September[[#All],[Seed]:[Points Gained]],4,0),0)</f>
        <v>0</v>
      </c>
      <c r="L7" s="74">
        <f t="shared" si="3"/>
        <v>0</v>
      </c>
      <c r="M7" s="74">
        <f t="shared" si="4"/>
        <v>0</v>
      </c>
      <c r="O7" s="74">
        <v>4</v>
      </c>
      <c r="R7" s="74">
        <f>IFERROR(VLOOKUP(P7,W3_September[[#All],[Seed]:[Points Gained]],4,0),0)</f>
        <v>0</v>
      </c>
      <c r="S7" s="74">
        <f t="shared" si="5"/>
        <v>0</v>
      </c>
      <c r="T7" s="74">
        <f t="shared" si="6"/>
        <v>0</v>
      </c>
      <c r="V7" s="74"/>
      <c r="Y7" s="74">
        <f>IFERROR(VLOOKUP(W4_July34[[#This Row],[Player Name]],W4_September[[#All],[Seed]:[Points Gained]],5,0),0)</f>
        <v>0</v>
      </c>
      <c r="Z7" s="74">
        <f t="shared" si="7"/>
        <v>0</v>
      </c>
      <c r="AA7" s="74">
        <f t="shared" si="8"/>
        <v>0</v>
      </c>
      <c r="AB7" s="74"/>
      <c r="AE7" s="74">
        <f>IFERROR(VLOOKUP(AC7,#REF!,4,0),0)</f>
        <v>0</v>
      </c>
      <c r="AF7" s="74">
        <f t="shared" si="10"/>
        <v>0</v>
      </c>
      <c r="AG7" s="74">
        <f t="shared" si="9"/>
        <v>0</v>
      </c>
    </row>
    <row r="8" spans="1:33" x14ac:dyDescent="0.2">
      <c r="A8" s="74">
        <f t="shared" si="0"/>
        <v>5</v>
      </c>
      <c r="B8" t="s">
        <v>41</v>
      </c>
      <c r="C8" t="s">
        <v>63</v>
      </c>
      <c r="D8" s="74">
        <f>IFERROR(VLOOKUP(B8,January!$B$3:$E$13,4,0),0)</f>
        <v>5</v>
      </c>
      <c r="E8" s="74">
        <f t="shared" si="1"/>
        <v>5</v>
      </c>
      <c r="F8" s="74">
        <f t="shared" si="2"/>
        <v>0</v>
      </c>
      <c r="H8" s="74">
        <v>5</v>
      </c>
      <c r="K8" s="74">
        <f>IFERROR(VLOOKUP(I8,W2_September[[#All],[Seed]:[Points Gained]],4,0),0)</f>
        <v>0</v>
      </c>
      <c r="L8" s="74">
        <f t="shared" si="3"/>
        <v>0</v>
      </c>
      <c r="M8" s="74">
        <f t="shared" si="4"/>
        <v>0</v>
      </c>
      <c r="O8" s="74">
        <v>5</v>
      </c>
      <c r="R8" s="74">
        <f>IFERROR(VLOOKUP(P8,W3_September[[#All],[Seed]:[Points Gained]],4,0),0)</f>
        <v>0</v>
      </c>
      <c r="S8" s="74">
        <f t="shared" si="5"/>
        <v>0</v>
      </c>
      <c r="T8" s="74">
        <f t="shared" si="6"/>
        <v>0</v>
      </c>
      <c r="V8" s="74"/>
      <c r="Y8" s="74">
        <f>IFERROR(VLOOKUP(W4_July34[[#This Row],[Player Name]],W4_September[[#All],[Seed]:[Points Gained]],5,0),0)</f>
        <v>0</v>
      </c>
      <c r="Z8" s="74">
        <f t="shared" si="7"/>
        <v>0</v>
      </c>
      <c r="AA8" s="74">
        <f t="shared" si="8"/>
        <v>0</v>
      </c>
      <c r="AB8" s="74"/>
      <c r="AE8" s="74">
        <f>IFERROR(VLOOKUP(AC8,#REF!,4,0),0)</f>
        <v>0</v>
      </c>
      <c r="AF8" s="74">
        <f t="shared" si="10"/>
        <v>0</v>
      </c>
      <c r="AG8" s="74">
        <f t="shared" si="9"/>
        <v>0</v>
      </c>
    </row>
    <row r="9" spans="1:33" x14ac:dyDescent="0.2">
      <c r="A9" s="74">
        <f t="shared" si="0"/>
        <v>6</v>
      </c>
      <c r="B9" t="s">
        <v>82</v>
      </c>
      <c r="C9" t="s">
        <v>63</v>
      </c>
      <c r="D9" s="74">
        <f>IFERROR(VLOOKUP(B9,January!$B$3:$E$13,4,0),0)</f>
        <v>0</v>
      </c>
      <c r="E9" s="74">
        <f t="shared" si="1"/>
        <v>5</v>
      </c>
      <c r="F9" s="74">
        <f t="shared" si="2"/>
        <v>5</v>
      </c>
      <c r="H9" s="74">
        <v>6</v>
      </c>
      <c r="K9" s="74">
        <f>IFERROR(VLOOKUP(I9,W2_September[[#All],[Seed]:[Points Gained]],4,0),0)</f>
        <v>0</v>
      </c>
      <c r="L9" s="74">
        <f t="shared" si="3"/>
        <v>0</v>
      </c>
      <c r="M9" s="74">
        <f t="shared" si="4"/>
        <v>0</v>
      </c>
      <c r="O9" s="74">
        <v>6</v>
      </c>
      <c r="R9" s="74">
        <f>IFERROR(VLOOKUP(P9,W3_September[[#All],[Seed]:[Points Gained]],4,0),0)</f>
        <v>0</v>
      </c>
      <c r="S9" s="74">
        <f t="shared" si="5"/>
        <v>0</v>
      </c>
      <c r="T9" s="74">
        <f t="shared" si="6"/>
        <v>0</v>
      </c>
      <c r="V9" s="74"/>
      <c r="Y9" s="74">
        <f>IFERROR(VLOOKUP(W4_July34[[#This Row],[Player Name]],W4_September[[#All],[Seed]:[Points Gained]],5,0),0)</f>
        <v>0</v>
      </c>
      <c r="Z9" s="74">
        <f t="shared" si="7"/>
        <v>0</v>
      </c>
      <c r="AA9" s="74">
        <f t="shared" si="8"/>
        <v>0</v>
      </c>
      <c r="AB9" s="74"/>
      <c r="AE9" s="74">
        <f>IFERROR(VLOOKUP(AC9,#REF!,4,0),0)</f>
        <v>0</v>
      </c>
      <c r="AF9" s="74">
        <f t="shared" si="10"/>
        <v>0</v>
      </c>
      <c r="AG9" s="74">
        <f t="shared" si="9"/>
        <v>0</v>
      </c>
    </row>
    <row r="10" spans="1:33" x14ac:dyDescent="0.2">
      <c r="A10" s="74">
        <f t="shared" si="0"/>
        <v>7</v>
      </c>
      <c r="B10" t="s">
        <v>53</v>
      </c>
      <c r="C10" t="s">
        <v>63</v>
      </c>
      <c r="D10" s="74">
        <f>IFERROR(VLOOKUP(B10,January!$B$3:$E$13,4,0),0)</f>
        <v>5</v>
      </c>
      <c r="E10" s="74">
        <f t="shared" si="1"/>
        <v>5</v>
      </c>
      <c r="F10" s="74">
        <f t="shared" si="2"/>
        <v>0</v>
      </c>
      <c r="H10" s="74">
        <v>7</v>
      </c>
      <c r="K10" s="74">
        <f>IFERROR(VLOOKUP(I10,W2_September[[#All],[Seed]:[Points Gained]],4,0),0)</f>
        <v>0</v>
      </c>
      <c r="L10" s="74">
        <f t="shared" si="3"/>
        <v>0</v>
      </c>
      <c r="M10" s="74">
        <f t="shared" si="4"/>
        <v>0</v>
      </c>
      <c r="O10" s="74">
        <v>7</v>
      </c>
      <c r="R10" s="74">
        <f>IFERROR(VLOOKUP(P10,W3_September[[#All],[Seed]:[Points Gained]],4,0),0)</f>
        <v>0</v>
      </c>
      <c r="S10" s="74">
        <f t="shared" si="5"/>
        <v>0</v>
      </c>
      <c r="T10" s="74">
        <f t="shared" si="6"/>
        <v>0</v>
      </c>
      <c r="V10" s="74"/>
      <c r="Y10" s="74">
        <f>IFERROR(VLOOKUP(W4_July34[[#This Row],[Player Name]],W4_September[[#All],[Seed]:[Points Gained]],5,0),0)</f>
        <v>0</v>
      </c>
      <c r="Z10" s="74">
        <f t="shared" si="7"/>
        <v>0</v>
      </c>
      <c r="AA10" s="74">
        <f t="shared" si="8"/>
        <v>0</v>
      </c>
      <c r="AB10" s="74"/>
      <c r="AE10" s="74">
        <f>IFERROR(VLOOKUP(AC10,#REF!,4,0),0)</f>
        <v>0</v>
      </c>
      <c r="AF10" s="74">
        <f t="shared" si="10"/>
        <v>0</v>
      </c>
      <c r="AG10" s="74">
        <f t="shared" si="9"/>
        <v>0</v>
      </c>
    </row>
    <row r="11" spans="1:33" x14ac:dyDescent="0.2">
      <c r="A11" s="74">
        <f t="shared" si="0"/>
        <v>8</v>
      </c>
      <c r="B11" t="s">
        <v>83</v>
      </c>
      <c r="C11" t="s">
        <v>63</v>
      </c>
      <c r="D11" s="74">
        <f>IFERROR(VLOOKUP(B11,January!$B$3:$E$13,4,0),0)</f>
        <v>5</v>
      </c>
      <c r="E11" s="74">
        <f t="shared" si="1"/>
        <v>5</v>
      </c>
      <c r="F11" s="74">
        <f t="shared" si="2"/>
        <v>0</v>
      </c>
      <c r="H11" s="74">
        <v>8</v>
      </c>
      <c r="K11" s="74">
        <f>IFERROR(VLOOKUP(I11,W2_September[[#All],[Seed]:[Points Gained]],4,0),0)</f>
        <v>0</v>
      </c>
      <c r="L11" s="74">
        <f t="shared" si="3"/>
        <v>0</v>
      </c>
      <c r="M11" s="74">
        <f t="shared" si="4"/>
        <v>0</v>
      </c>
      <c r="O11" s="74">
        <v>8</v>
      </c>
      <c r="R11" s="74">
        <f>IFERROR(VLOOKUP(P11,W3_September[[#All],[Seed]:[Points Gained]],4,0),0)</f>
        <v>0</v>
      </c>
      <c r="S11" s="74">
        <f t="shared" si="5"/>
        <v>0</v>
      </c>
      <c r="T11" s="74">
        <f t="shared" si="6"/>
        <v>0</v>
      </c>
      <c r="V11" s="74"/>
      <c r="Y11" s="74">
        <f>IFERROR(VLOOKUP(W4_July34[[#This Row],[Player Name]],W4_September[[#All],[Seed]:[Points Gained]],5,0),0)</f>
        <v>0</v>
      </c>
      <c r="Z11" s="74">
        <f t="shared" si="7"/>
        <v>0</v>
      </c>
      <c r="AA11" s="74">
        <f t="shared" si="8"/>
        <v>0</v>
      </c>
      <c r="AB11" s="74"/>
      <c r="AE11" s="74">
        <f>IFERROR(VLOOKUP(AC11,#REF!,4,0),0)</f>
        <v>0</v>
      </c>
      <c r="AF11" s="74">
        <f t="shared" si="10"/>
        <v>0</v>
      </c>
      <c r="AG11" s="74">
        <f t="shared" si="9"/>
        <v>0</v>
      </c>
    </row>
    <row r="12" spans="1:33" x14ac:dyDescent="0.2">
      <c r="A12" s="74">
        <f t="shared" si="0"/>
        <v>9</v>
      </c>
      <c r="B12" t="s">
        <v>92</v>
      </c>
      <c r="C12" t="s">
        <v>64</v>
      </c>
      <c r="D12" s="74">
        <f>IFERROR(VLOOKUP(#REF!,January!$B$3:$E$13,4,0),0)</f>
        <v>0</v>
      </c>
      <c r="E12" s="74">
        <f t="shared" si="1"/>
        <v>2</v>
      </c>
      <c r="F12" s="74">
        <f t="shared" si="2"/>
        <v>2</v>
      </c>
      <c r="H12" s="74">
        <v>9</v>
      </c>
      <c r="K12" s="74">
        <f>IFERROR(VLOOKUP(I12,W2_September[[#All],[Seed]:[Points Gained]],4,0),0)</f>
        <v>0</v>
      </c>
      <c r="L12" s="74">
        <f t="shared" si="3"/>
        <v>0</v>
      </c>
      <c r="M12" s="74">
        <f t="shared" si="4"/>
        <v>0</v>
      </c>
      <c r="O12" s="74">
        <v>9</v>
      </c>
      <c r="R12" s="74">
        <f>IFERROR(VLOOKUP(P12,W3_September[[#All],[Seed]:[Points Gained]],4,0),0)</f>
        <v>0</v>
      </c>
      <c r="S12" s="74">
        <f t="shared" si="5"/>
        <v>0</v>
      </c>
      <c r="T12" s="74">
        <f t="shared" si="6"/>
        <v>0</v>
      </c>
      <c r="V12" s="74"/>
      <c r="Y12" s="74">
        <f>IFERROR(VLOOKUP(W4_July34[[#This Row],[Player Name]],W4_September[[#All],[Seed]:[Points Gained]],5,0),0)</f>
        <v>0</v>
      </c>
      <c r="Z12" s="74">
        <f t="shared" si="7"/>
        <v>0</v>
      </c>
      <c r="AA12" s="74">
        <f t="shared" si="8"/>
        <v>0</v>
      </c>
      <c r="AB12" s="74"/>
      <c r="AE12" s="74">
        <f>IFERROR(VLOOKUP(AC12,#REF!,4,0),0)</f>
        <v>0</v>
      </c>
      <c r="AF12" s="74">
        <f t="shared" si="10"/>
        <v>0</v>
      </c>
      <c r="AG12" s="74">
        <f t="shared" si="9"/>
        <v>0</v>
      </c>
    </row>
    <row r="13" spans="1:33" x14ac:dyDescent="0.2">
      <c r="A13" s="74">
        <f t="shared" si="0"/>
        <v>10</v>
      </c>
      <c r="B13" t="s">
        <v>54</v>
      </c>
      <c r="C13" t="s">
        <v>64</v>
      </c>
      <c r="D13" s="74">
        <f>IFERROR(VLOOKUP(B12,January!$B$3:$E$13,4,0),0)</f>
        <v>0</v>
      </c>
      <c r="E13" s="74">
        <f t="shared" si="1"/>
        <v>2</v>
      </c>
      <c r="F13" s="74">
        <f t="shared" si="2"/>
        <v>2</v>
      </c>
      <c r="H13" s="74">
        <v>10</v>
      </c>
      <c r="K13" s="74">
        <f>IFERROR(VLOOKUP(I13,W2_September[[#All],[Seed]:[Points Gained]],4,0),0)</f>
        <v>0</v>
      </c>
      <c r="L13" s="74">
        <f t="shared" si="3"/>
        <v>0</v>
      </c>
      <c r="M13" s="74">
        <f t="shared" si="4"/>
        <v>0</v>
      </c>
      <c r="O13" s="74">
        <v>10</v>
      </c>
      <c r="R13" s="74">
        <f>IFERROR(VLOOKUP(P13,W3_September[[#All],[Seed]:[Points Gained]],4,0),0)</f>
        <v>0</v>
      </c>
      <c r="S13" s="74">
        <f t="shared" si="5"/>
        <v>0</v>
      </c>
      <c r="T13" s="74">
        <f t="shared" si="6"/>
        <v>0</v>
      </c>
      <c r="V13" s="74"/>
      <c r="Y13" s="74">
        <f>IFERROR(VLOOKUP(W4_July34[[#This Row],[Player Name]],W4_September[[#All],[Seed]:[Points Gained]],5,0),0)</f>
        <v>0</v>
      </c>
      <c r="Z13" s="74">
        <f t="shared" si="7"/>
        <v>0</v>
      </c>
      <c r="AA13" s="74">
        <f t="shared" si="8"/>
        <v>0</v>
      </c>
      <c r="AB13" s="74"/>
      <c r="AE13" s="74">
        <f>IFERROR(VLOOKUP(AC13,#REF!,4,0),0)</f>
        <v>0</v>
      </c>
      <c r="AF13" s="74">
        <f t="shared" si="10"/>
        <v>0</v>
      </c>
      <c r="AG13" s="74">
        <f t="shared" si="9"/>
        <v>0</v>
      </c>
    </row>
    <row r="14" spans="1:33" x14ac:dyDescent="0.2">
      <c r="A14" s="74">
        <f t="shared" si="0"/>
        <v>11</v>
      </c>
      <c r="D14" s="74">
        <f>IFERROR(VLOOKUP(#REF!,January!$B$3:$E$13,4,0),0)</f>
        <v>0</v>
      </c>
      <c r="E14" s="74">
        <f t="shared" si="1"/>
        <v>0</v>
      </c>
      <c r="F14" s="74">
        <f t="shared" si="2"/>
        <v>0</v>
      </c>
      <c r="H14" s="74">
        <v>11</v>
      </c>
      <c r="K14" s="74">
        <f>IFERROR(VLOOKUP(I14,W2_September[[#All],[Seed]:[Points Gained]],4,0),0)</f>
        <v>0</v>
      </c>
      <c r="L14" s="74">
        <f t="shared" si="3"/>
        <v>0</v>
      </c>
      <c r="M14" s="74">
        <f t="shared" si="4"/>
        <v>0</v>
      </c>
      <c r="O14" s="74">
        <v>11</v>
      </c>
      <c r="R14" s="74">
        <f>IFERROR(VLOOKUP(P14,W3_September[[#All],[Seed]:[Points Gained]],4,0),0)</f>
        <v>0</v>
      </c>
      <c r="S14" s="74">
        <f t="shared" si="5"/>
        <v>0</v>
      </c>
      <c r="T14" s="74">
        <f t="shared" si="6"/>
        <v>0</v>
      </c>
      <c r="V14" s="74"/>
      <c r="Y14" s="74">
        <f>IFERROR(VLOOKUP(W4_July34[[#This Row],[Player Name]],W4_September[[#All],[Seed]:[Points Gained]],5,0),0)</f>
        <v>0</v>
      </c>
      <c r="Z14" s="74">
        <f t="shared" si="7"/>
        <v>0</v>
      </c>
      <c r="AA14" s="74">
        <f t="shared" si="8"/>
        <v>0</v>
      </c>
      <c r="AB14" s="74"/>
      <c r="AE14" s="74">
        <f>IFERROR(VLOOKUP(AC14,#REF!,4,0),0)</f>
        <v>0</v>
      </c>
      <c r="AF14" s="74">
        <f t="shared" si="10"/>
        <v>0</v>
      </c>
      <c r="AG14" s="74">
        <f t="shared" si="9"/>
        <v>0</v>
      </c>
    </row>
    <row r="15" spans="1:33" x14ac:dyDescent="0.2">
      <c r="A15" s="74">
        <f t="shared" si="0"/>
        <v>12</v>
      </c>
      <c r="D15" s="74">
        <f>IFERROR(VLOOKUP(B13,January!$B$3:$E$13,4,0),0)</f>
        <v>0</v>
      </c>
      <c r="E15" s="74">
        <f t="shared" si="1"/>
        <v>0</v>
      </c>
      <c r="F15" s="74">
        <f t="shared" si="2"/>
        <v>0</v>
      </c>
      <c r="H15" s="74">
        <v>12</v>
      </c>
      <c r="K15" s="74">
        <f>IFERROR(VLOOKUP(I15,W2_September[[#All],[Seed]:[Points Gained]],4,0),0)</f>
        <v>0</v>
      </c>
      <c r="L15" s="74">
        <f t="shared" si="3"/>
        <v>0</v>
      </c>
      <c r="M15" s="74">
        <f t="shared" si="4"/>
        <v>0</v>
      </c>
      <c r="O15" s="74">
        <v>12</v>
      </c>
      <c r="R15" s="74">
        <f>IFERROR(VLOOKUP(P15,W3_September[[#All],[Seed]:[Points Gained]],4,0),0)</f>
        <v>0</v>
      </c>
      <c r="S15" s="74">
        <f t="shared" si="5"/>
        <v>0</v>
      </c>
      <c r="T15" s="74">
        <f t="shared" si="6"/>
        <v>0</v>
      </c>
      <c r="V15" s="74"/>
      <c r="Y15" s="74">
        <f>IFERROR(VLOOKUP(W4_July34[[#This Row],[Player Name]],W4_September[[#All],[Seed]:[Points Gained]],5,0),0)</f>
        <v>0</v>
      </c>
      <c r="Z15" s="74">
        <f t="shared" si="7"/>
        <v>0</v>
      </c>
      <c r="AA15" s="74">
        <f t="shared" si="8"/>
        <v>0</v>
      </c>
      <c r="AB15" s="74"/>
      <c r="AE15" s="74">
        <f>IFERROR(VLOOKUP(AC15,#REF!,4,0),0)</f>
        <v>0</v>
      </c>
      <c r="AF15" s="74">
        <f t="shared" si="10"/>
        <v>0</v>
      </c>
      <c r="AG15" s="74">
        <f t="shared" si="9"/>
        <v>0</v>
      </c>
    </row>
    <row r="16" spans="1:33" x14ac:dyDescent="0.2">
      <c r="A16" s="74">
        <f t="shared" si="0"/>
        <v>13</v>
      </c>
      <c r="D16" s="74">
        <f>IFERROR(VLOOKUP(B15,January!$B$3:$E$13,4,0),0)</f>
        <v>0</v>
      </c>
      <c r="E16" s="74">
        <f t="shared" si="1"/>
        <v>0</v>
      </c>
      <c r="F16" s="74">
        <f t="shared" si="2"/>
        <v>0</v>
      </c>
      <c r="H16" s="74">
        <v>13</v>
      </c>
      <c r="K16" s="74">
        <f>IFERROR(VLOOKUP(I16,W2_September[[#All],[Seed]:[Points Gained]],4,0),0)</f>
        <v>0</v>
      </c>
      <c r="L16" s="74">
        <f t="shared" si="3"/>
        <v>0</v>
      </c>
      <c r="M16" s="74">
        <f t="shared" si="4"/>
        <v>0</v>
      </c>
      <c r="O16" s="74"/>
      <c r="R16" s="74"/>
      <c r="S16" s="74">
        <f t="shared" si="5"/>
        <v>0</v>
      </c>
      <c r="T16" s="74">
        <f t="shared" si="6"/>
        <v>0</v>
      </c>
      <c r="V16" s="74"/>
      <c r="Y16" s="74">
        <f>IFERROR(VLOOKUP(W4_July34[[#This Row],[Player Name]],W4_September[[#All],[Seed]:[Points Gained]],5,0),0)</f>
        <v>0</v>
      </c>
      <c r="Z16" s="74">
        <f t="shared" si="7"/>
        <v>0</v>
      </c>
      <c r="AA16" s="74">
        <f t="shared" si="8"/>
        <v>0</v>
      </c>
      <c r="AB16" s="74"/>
      <c r="AE16" s="74">
        <f>IFERROR(VLOOKUP(AC16,#REF!,4,0),0)</f>
        <v>0</v>
      </c>
      <c r="AF16" s="74">
        <f t="shared" si="10"/>
        <v>0</v>
      </c>
      <c r="AG16" s="74">
        <f t="shared" si="9"/>
        <v>0</v>
      </c>
    </row>
    <row r="17" spans="1:33" x14ac:dyDescent="0.2">
      <c r="A17" s="74">
        <f t="shared" si="0"/>
        <v>14</v>
      </c>
      <c r="D17" s="74">
        <f>IFERROR(VLOOKUP(B16,January!$B$3:$E$13,4,0),0)</f>
        <v>0</v>
      </c>
      <c r="E17" s="74">
        <f t="shared" si="1"/>
        <v>0</v>
      </c>
      <c r="F17" s="74">
        <f t="shared" si="2"/>
        <v>0</v>
      </c>
      <c r="H17" s="74">
        <v>14</v>
      </c>
      <c r="K17" s="74">
        <f>IFERROR(VLOOKUP(I17,W2_September[[#All],[Seed]:[Points Gained]],4,0),0)</f>
        <v>0</v>
      </c>
      <c r="L17" s="74">
        <f t="shared" si="3"/>
        <v>0</v>
      </c>
      <c r="M17" s="74">
        <f t="shared" si="4"/>
        <v>0</v>
      </c>
      <c r="O17" s="74"/>
      <c r="R17" s="74"/>
      <c r="S17" s="74">
        <f t="shared" si="5"/>
        <v>0</v>
      </c>
      <c r="T17" s="74">
        <f t="shared" si="6"/>
        <v>0</v>
      </c>
      <c r="V17" s="74"/>
      <c r="Y17" s="74">
        <f>IFERROR(VLOOKUP(W4_July34[[#This Row],[Player Name]],W4_September[[#All],[Seed]:[Points Gained]],5,0),0)</f>
        <v>0</v>
      </c>
      <c r="Z17" s="74">
        <f t="shared" si="7"/>
        <v>0</v>
      </c>
      <c r="AA17" s="74">
        <f t="shared" si="8"/>
        <v>0</v>
      </c>
      <c r="AB17" s="74"/>
      <c r="AE17" s="74">
        <f>IFERROR(VLOOKUP(AC17,#REF!,4,0),0)</f>
        <v>0</v>
      </c>
      <c r="AF17" s="74">
        <f t="shared" si="10"/>
        <v>0</v>
      </c>
      <c r="AG17" s="74">
        <f t="shared" si="9"/>
        <v>0</v>
      </c>
    </row>
    <row r="18" spans="1:33" x14ac:dyDescent="0.2">
      <c r="A18" s="74">
        <f t="shared" si="0"/>
        <v>15</v>
      </c>
      <c r="D18" s="74">
        <f>IFERROR(VLOOKUP(#REF!,January!$B$3:$E$13,4,0),0)</f>
        <v>0</v>
      </c>
      <c r="E18" s="74">
        <f t="shared" si="1"/>
        <v>0</v>
      </c>
      <c r="F18" s="74">
        <f t="shared" si="2"/>
        <v>0</v>
      </c>
      <c r="H18" s="74">
        <v>15</v>
      </c>
      <c r="K18" s="74">
        <f>IFERROR(VLOOKUP(I18,W2_September[[#All],[Seed]:[Points Gained]],4,0),0)</f>
        <v>0</v>
      </c>
      <c r="L18" s="74">
        <f t="shared" si="3"/>
        <v>0</v>
      </c>
      <c r="M18" s="74">
        <f t="shared" si="4"/>
        <v>0</v>
      </c>
      <c r="O18" s="74"/>
      <c r="R18" s="74"/>
      <c r="S18" s="74">
        <f t="shared" si="5"/>
        <v>0</v>
      </c>
      <c r="T18" s="74">
        <f t="shared" si="6"/>
        <v>0</v>
      </c>
      <c r="V18" s="74"/>
      <c r="Y18" s="74">
        <f>IFERROR(VLOOKUP(W4_July34[[#This Row],[Player Name]],W4_September[[#All],[Seed]:[Points Gained]],5,0),0)</f>
        <v>0</v>
      </c>
      <c r="Z18" s="74">
        <f t="shared" si="7"/>
        <v>0</v>
      </c>
      <c r="AA18" s="74">
        <f t="shared" si="8"/>
        <v>0</v>
      </c>
      <c r="AB18" s="74"/>
      <c r="AE18" s="74">
        <f>IFERROR(VLOOKUP(AC18,#REF!,4,0),0)</f>
        <v>0</v>
      </c>
      <c r="AF18" s="74">
        <f t="shared" si="10"/>
        <v>0</v>
      </c>
      <c r="AG18" s="74">
        <f t="shared" si="9"/>
        <v>0</v>
      </c>
    </row>
    <row r="19" spans="1:33" x14ac:dyDescent="0.2">
      <c r="A19" s="74">
        <f t="shared" si="0"/>
        <v>16</v>
      </c>
      <c r="D19" s="74">
        <f>IFERROR(VLOOKUP(B17,January!$B$3:$E$13,4,0),0)</f>
        <v>0</v>
      </c>
      <c r="E19" s="74">
        <f t="shared" si="1"/>
        <v>0</v>
      </c>
      <c r="F19" s="74">
        <f t="shared" si="2"/>
        <v>0</v>
      </c>
      <c r="H19" s="74">
        <v>16</v>
      </c>
      <c r="K19" s="74">
        <f>IFERROR(VLOOKUP(I19,W2_September[[#All],[Seed]:[Points Gained]],4,0),0)</f>
        <v>0</v>
      </c>
      <c r="L19" s="74">
        <f t="shared" si="3"/>
        <v>0</v>
      </c>
      <c r="M19" s="74">
        <f t="shared" si="4"/>
        <v>0</v>
      </c>
      <c r="O19" s="74"/>
      <c r="R19" s="74"/>
      <c r="S19" s="74">
        <f t="shared" si="5"/>
        <v>0</v>
      </c>
      <c r="T19" s="74">
        <f t="shared" si="6"/>
        <v>0</v>
      </c>
      <c r="V19" s="74"/>
      <c r="Y19" s="74">
        <f>IFERROR(VLOOKUP(W4_July34[[#This Row],[Player Name]],W4_September[[#All],[Seed]:[Points Gained]],5,0),0)</f>
        <v>0</v>
      </c>
      <c r="Z19" s="74">
        <f t="shared" si="7"/>
        <v>0</v>
      </c>
      <c r="AA19" s="74">
        <f t="shared" si="8"/>
        <v>0</v>
      </c>
      <c r="AB19" s="74"/>
      <c r="AE19" s="74">
        <f>IFERROR(VLOOKUP(AC19,#REF!,4,0),0)</f>
        <v>0</v>
      </c>
      <c r="AF19" s="74">
        <f t="shared" si="10"/>
        <v>0</v>
      </c>
      <c r="AG19" s="74">
        <f t="shared" si="9"/>
        <v>0</v>
      </c>
    </row>
    <row r="23" spans="1:33" x14ac:dyDescent="0.2">
      <c r="R23" s="76" t="s">
        <v>61</v>
      </c>
      <c r="S23" s="76" t="s">
        <v>74</v>
      </c>
    </row>
    <row r="24" spans="1:33" x14ac:dyDescent="0.2">
      <c r="R24" s="76" t="s">
        <v>60</v>
      </c>
      <c r="S24" s="76" t="s">
        <v>75</v>
      </c>
    </row>
    <row r="25" spans="1:33" x14ac:dyDescent="0.2">
      <c r="R25" s="76" t="s">
        <v>62</v>
      </c>
      <c r="S25" s="76" t="s">
        <v>76</v>
      </c>
    </row>
    <row r="26" spans="1:33" x14ac:dyDescent="0.2">
      <c r="R26" s="76" t="s">
        <v>63</v>
      </c>
      <c r="S26" s="76" t="s">
        <v>77</v>
      </c>
    </row>
    <row r="27" spans="1:33" x14ac:dyDescent="0.2">
      <c r="R27" s="76" t="s">
        <v>64</v>
      </c>
      <c r="S27" s="76" t="s">
        <v>78</v>
      </c>
    </row>
  </sheetData>
  <mergeCells count="5">
    <mergeCell ref="A2:F2"/>
    <mergeCell ref="H2:M2"/>
    <mergeCell ref="O2:T2"/>
    <mergeCell ref="V2:AA2"/>
    <mergeCell ref="AB2:AG2"/>
  </mergeCells>
  <dataValidations count="3">
    <dataValidation type="list" allowBlank="1" showInputMessage="1" showErrorMessage="1" sqref="C4:C17 J4:J18 Q4:Q15 X4:X16" xr:uid="{DC0F9345-41AF-4DB9-A0AA-2ECCF4916F2C}">
      <formula1>$R$23:$R$27</formula1>
    </dataValidation>
    <dataValidation type="list" allowBlank="1" showInputMessage="1" showErrorMessage="1" sqref="Q16:Q19 J19 X17:X19" xr:uid="{95A00149-6395-4E12-B42C-1DD09C8558C7}">
      <formula1>Points1</formula1>
    </dataValidation>
    <dataValidation type="list" allowBlank="1" showInputMessage="1" showErrorMessage="1" sqref="AD4:AD19" xr:uid="{5A9B989A-C68E-488F-BAD6-D15F383D85A0}">
      <formula1>Points2</formula1>
    </dataValidation>
  </dataValidations>
  <pageMargins left="0.7" right="0.7" top="0.75" bottom="0.75" header="0.3" footer="0.3"/>
  <pageSetup orientation="portrait"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3E60-B774-4CDC-82B6-DA7763D1506C}">
  <sheetPr codeName="Sheet8"/>
  <dimension ref="A1:AA27"/>
  <sheetViews>
    <sheetView zoomScale="89" zoomScaleNormal="89" workbookViewId="0">
      <selection activeCell="K5" sqref="K5"/>
    </sheetView>
  </sheetViews>
  <sheetFormatPr defaultRowHeight="12.75" x14ac:dyDescent="0.2"/>
  <cols>
    <col min="1" max="1" width="8" bestFit="1" customWidth="1"/>
    <col min="2" max="2" width="16.7109375" customWidth="1"/>
    <col min="3" max="3" width="13.140625" bestFit="1" customWidth="1"/>
    <col min="4" max="4" width="17.7109375" customWidth="1"/>
    <col min="5" max="5" width="16.7109375" bestFit="1" customWidth="1"/>
    <col min="6" max="6" width="10.28515625" bestFit="1" customWidth="1"/>
    <col min="7" max="7" width="0.28515625" hidden="1" customWidth="1"/>
    <col min="8" max="8" width="8" bestFit="1" customWidth="1"/>
    <col min="9" max="9" width="15.28515625" bestFit="1" customWidth="1"/>
    <col min="10" max="10" width="13.28515625" bestFit="1" customWidth="1"/>
    <col min="11" max="11" width="15.5703125" bestFit="1" customWidth="1"/>
    <col min="12" max="12" width="15.5703125" customWidth="1"/>
    <col min="13" max="13" width="10.28515625" customWidth="1"/>
    <col min="14" max="14" width="0.140625" customWidth="1"/>
    <col min="15" max="15" width="8" bestFit="1" customWidth="1"/>
    <col min="16" max="16" width="17.42578125" bestFit="1" customWidth="1"/>
    <col min="17" max="17" width="13.140625" bestFit="1" customWidth="1"/>
    <col min="18" max="18" width="18" customWidth="1"/>
    <col min="19" max="19" width="15.5703125" customWidth="1"/>
    <col min="20" max="20" width="10.28515625" bestFit="1" customWidth="1"/>
    <col min="21" max="21" width="0.28515625" hidden="1" customWidth="1"/>
    <col min="22" max="22" width="8" bestFit="1" customWidth="1"/>
    <col min="23" max="23" width="15.28515625" bestFit="1" customWidth="1"/>
    <col min="24" max="24" width="15" customWidth="1"/>
    <col min="25" max="25" width="18.28515625" bestFit="1" customWidth="1"/>
    <col min="26" max="26" width="18.28515625" customWidth="1"/>
    <col min="27" max="27" width="11.42578125" bestFit="1" customWidth="1"/>
  </cols>
  <sheetData>
    <row r="1" spans="1:27" ht="26.25" customHeight="1" x14ac:dyDescent="0.4">
      <c r="A1" s="57" t="s">
        <v>102</v>
      </c>
      <c r="B1" s="57"/>
      <c r="C1" s="57"/>
      <c r="D1" s="57"/>
      <c r="E1" s="57"/>
      <c r="F1" s="57"/>
      <c r="G1" s="57"/>
      <c r="H1" s="58"/>
      <c r="I1" s="58"/>
      <c r="J1" s="58"/>
      <c r="K1" s="58"/>
      <c r="L1" s="58"/>
      <c r="M1" s="58"/>
      <c r="N1" s="58"/>
      <c r="O1" s="58"/>
      <c r="P1" s="58"/>
      <c r="Q1" s="58"/>
      <c r="R1" s="58"/>
      <c r="S1" s="58"/>
      <c r="T1" s="58"/>
      <c r="U1" s="58"/>
      <c r="V1" s="58"/>
      <c r="W1" s="58"/>
      <c r="X1" s="58"/>
      <c r="Y1" s="58"/>
      <c r="Z1" s="58"/>
      <c r="AA1" s="58"/>
    </row>
    <row r="2" spans="1:27" x14ac:dyDescent="0.2">
      <c r="A2" s="119" t="s">
        <v>68</v>
      </c>
      <c r="B2" s="120"/>
      <c r="C2" s="120"/>
      <c r="D2" s="120"/>
      <c r="E2" s="120"/>
      <c r="F2" s="121"/>
      <c r="G2" s="60"/>
      <c r="H2" s="122" t="s">
        <v>67</v>
      </c>
      <c r="I2" s="123"/>
      <c r="J2" s="123"/>
      <c r="K2" s="123"/>
      <c r="L2" s="123"/>
      <c r="M2" s="124"/>
      <c r="N2" s="59"/>
      <c r="O2" s="122" t="s">
        <v>66</v>
      </c>
      <c r="P2" s="123"/>
      <c r="Q2" s="123"/>
      <c r="R2" s="123"/>
      <c r="S2" s="123"/>
      <c r="T2" s="124"/>
      <c r="U2" s="60"/>
      <c r="V2" s="119" t="s">
        <v>65</v>
      </c>
      <c r="W2" s="120"/>
      <c r="X2" s="120"/>
      <c r="Y2" s="120"/>
      <c r="Z2" s="120"/>
      <c r="AA2" s="121"/>
    </row>
    <row r="3" spans="1:27" x14ac:dyDescent="0.2">
      <c r="A3" t="s">
        <v>42</v>
      </c>
      <c r="B3" t="s">
        <v>19</v>
      </c>
      <c r="C3" t="s">
        <v>44</v>
      </c>
      <c r="D3" t="s">
        <v>69</v>
      </c>
      <c r="E3" t="s">
        <v>70</v>
      </c>
      <c r="F3" t="s">
        <v>71</v>
      </c>
      <c r="H3" t="s">
        <v>42</v>
      </c>
      <c r="I3" t="s">
        <v>19</v>
      </c>
      <c r="J3" t="s">
        <v>44</v>
      </c>
      <c r="K3" s="74" t="s">
        <v>81</v>
      </c>
      <c r="L3" t="s">
        <v>43</v>
      </c>
      <c r="M3" t="s">
        <v>71</v>
      </c>
      <c r="O3" t="s">
        <v>42</v>
      </c>
      <c r="P3" t="s">
        <v>19</v>
      </c>
      <c r="Q3" t="s">
        <v>44</v>
      </c>
      <c r="R3" t="s">
        <v>69</v>
      </c>
      <c r="S3" t="s">
        <v>43</v>
      </c>
      <c r="T3" t="s">
        <v>71</v>
      </c>
      <c r="V3" t="s">
        <v>42</v>
      </c>
      <c r="W3" t="s">
        <v>19</v>
      </c>
      <c r="X3" t="s">
        <v>44</v>
      </c>
      <c r="Y3" t="s">
        <v>69</v>
      </c>
      <c r="Z3" t="s">
        <v>43</v>
      </c>
      <c r="AA3" t="s">
        <v>72</v>
      </c>
    </row>
    <row r="4" spans="1:27" x14ac:dyDescent="0.2">
      <c r="A4" s="74">
        <v>1</v>
      </c>
      <c r="D4" s="74">
        <f>IFERROR(VLOOKUP(B4,February!$B$3:$E$25,4,0),0)</f>
        <v>0</v>
      </c>
      <c r="E4" s="74">
        <f t="shared" ref="E4:E20" si="0">IF(C4=$R$23,50,IF(C4=$R$24,20,IF(C4=$R$25,15,IF(C4=$R$26,5,IF(C4=$R$27,2,IF(C4="",0,))))))</f>
        <v>0</v>
      </c>
      <c r="F4" s="74">
        <f t="shared" ref="F4:F20" si="1">E4-D4</f>
        <v>0</v>
      </c>
      <c r="H4" s="74">
        <v>1</v>
      </c>
      <c r="K4" s="74">
        <f>IFERROR(VLOOKUP(I4,February!I3:L15,4,0),0)</f>
        <v>0</v>
      </c>
      <c r="L4" s="74">
        <f t="shared" ref="L4:L21" si="2">IF(J4=$R$23,50,IF(J4=$R$24,20,IF(J4=$R$25,15,IF(J4=$R$26,5,IF(J4=$R$27,2,IF(J4="",0,))))))</f>
        <v>0</v>
      </c>
      <c r="M4" s="74">
        <f t="shared" ref="M4:M21" si="3">L4-K4</f>
        <v>0</v>
      </c>
      <c r="O4" s="74">
        <v>1</v>
      </c>
      <c r="R4" s="74">
        <f>IFERROR(VLOOKUP(P4,February!$P$4:$S$13,4,0),0)</f>
        <v>0</v>
      </c>
      <c r="S4" s="74">
        <f t="shared" ref="S4:S20" si="4">IF(Q4=$R$23,50,IF(Q4=$R$24,20,IF(Q4=$R$25,15,IF(Q4=$R$26,5,IF(Q4=$R$27,2,IF(Q4="",0,))))))</f>
        <v>0</v>
      </c>
      <c r="T4" s="74">
        <f t="shared" ref="T4:T19" si="5">S4-R4</f>
        <v>0</v>
      </c>
      <c r="V4" s="74">
        <v>1</v>
      </c>
      <c r="Y4" s="74">
        <f>IFERROR(VLOOKUP(W4,February!W4:Z20,4,0),0)</f>
        <v>0</v>
      </c>
      <c r="Z4" s="74">
        <f t="shared" ref="Z4:Z19" si="6">IF(X4=$R$23,50,IF(X4=$R$24,20,IF(X4=$R$25,15,IF(X4=$R$26,5,IF(X4=$R$27,2,IF(X4="",0,))))))</f>
        <v>0</v>
      </c>
      <c r="AA4" s="74">
        <f>Z4-Y4</f>
        <v>0</v>
      </c>
    </row>
    <row r="5" spans="1:27" x14ac:dyDescent="0.2">
      <c r="A5" s="74">
        <v>2</v>
      </c>
      <c r="D5" s="74">
        <f>IFERROR(VLOOKUP(B5,February!$B$3:$E$25,4,0),0)</f>
        <v>0</v>
      </c>
      <c r="E5" s="74">
        <f t="shared" si="0"/>
        <v>0</v>
      </c>
      <c r="F5" s="74">
        <f t="shared" si="1"/>
        <v>0</v>
      </c>
      <c r="H5" s="74">
        <v>2</v>
      </c>
      <c r="K5" s="74">
        <f>IFERROR(VLOOKUP(I5,February!I4:L16,4,0),0)</f>
        <v>0</v>
      </c>
      <c r="L5" s="74">
        <f t="shared" si="2"/>
        <v>0</v>
      </c>
      <c r="M5" s="74">
        <f t="shared" si="3"/>
        <v>0</v>
      </c>
      <c r="O5" s="74">
        <v>2</v>
      </c>
      <c r="R5" s="74">
        <f>IFERROR(VLOOKUP(P5,February!$P$4:$S$13,4,0),0)</f>
        <v>0</v>
      </c>
      <c r="S5" s="74">
        <f t="shared" si="4"/>
        <v>0</v>
      </c>
      <c r="T5" s="74">
        <f t="shared" si="5"/>
        <v>0</v>
      </c>
      <c r="V5" s="74">
        <v>2</v>
      </c>
      <c r="Y5" s="74">
        <f>IFERROR(VLOOKUP(W5,February!W5:Z21,4,0),0)</f>
        <v>0</v>
      </c>
      <c r="Z5" s="74">
        <f t="shared" si="6"/>
        <v>0</v>
      </c>
      <c r="AA5" s="74">
        <f t="shared" ref="AA5:AA19" si="7">Z5-Y5</f>
        <v>0</v>
      </c>
    </row>
    <row r="6" spans="1:27" x14ac:dyDescent="0.2">
      <c r="A6" s="74">
        <v>3</v>
      </c>
      <c r="D6" s="74">
        <f>IFERROR(VLOOKUP(B6,February!$B$3:$E$25,4,0),0)</f>
        <v>0</v>
      </c>
      <c r="E6" s="74">
        <f t="shared" si="0"/>
        <v>0</v>
      </c>
      <c r="F6" s="74">
        <f t="shared" si="1"/>
        <v>0</v>
      </c>
      <c r="H6" s="74">
        <v>3</v>
      </c>
      <c r="K6" s="74">
        <f>IFERROR(VLOOKUP(I6,February!I5:L17,4,0),0)</f>
        <v>0</v>
      </c>
      <c r="L6" s="74">
        <f t="shared" si="2"/>
        <v>0</v>
      </c>
      <c r="M6" s="74">
        <f t="shared" si="3"/>
        <v>0</v>
      </c>
      <c r="O6" s="74">
        <v>3</v>
      </c>
      <c r="R6" s="74">
        <f>IFERROR(VLOOKUP(P6,February!$P$4:$S$13,4,0),0)</f>
        <v>0</v>
      </c>
      <c r="S6" s="74">
        <f t="shared" si="4"/>
        <v>0</v>
      </c>
      <c r="T6" s="74">
        <f t="shared" si="5"/>
        <v>0</v>
      </c>
      <c r="V6" s="74">
        <v>3</v>
      </c>
      <c r="Y6" s="74">
        <f>IFERROR(VLOOKUP(W6,February!W6:Z22,4,0),0)</f>
        <v>0</v>
      </c>
      <c r="Z6" s="74">
        <f t="shared" si="6"/>
        <v>0</v>
      </c>
      <c r="AA6" s="74">
        <f t="shared" si="7"/>
        <v>0</v>
      </c>
    </row>
    <row r="7" spans="1:27" x14ac:dyDescent="0.2">
      <c r="A7" s="74">
        <v>4</v>
      </c>
      <c r="D7" s="74">
        <f>IFERROR(VLOOKUP(B7,February!$B$3:$E$25,4,0),0)</f>
        <v>0</v>
      </c>
      <c r="E7" s="74">
        <f t="shared" si="0"/>
        <v>0</v>
      </c>
      <c r="F7" s="74">
        <f t="shared" si="1"/>
        <v>0</v>
      </c>
      <c r="H7" s="74">
        <v>4</v>
      </c>
      <c r="K7" s="74">
        <f>IFERROR(VLOOKUP(I7,February!I6:L18,4,0),0)</f>
        <v>0</v>
      </c>
      <c r="L7" s="74">
        <f t="shared" si="2"/>
        <v>0</v>
      </c>
      <c r="M7" s="74">
        <f t="shared" si="3"/>
        <v>0</v>
      </c>
      <c r="O7" s="74">
        <v>4</v>
      </c>
      <c r="R7" s="74">
        <f>IFERROR(VLOOKUP(P7,February!$P$4:$S$13,4,0),0)</f>
        <v>0</v>
      </c>
      <c r="S7" s="74">
        <f t="shared" si="4"/>
        <v>0</v>
      </c>
      <c r="T7" s="74">
        <f t="shared" si="5"/>
        <v>0</v>
      </c>
      <c r="V7" s="74">
        <v>4</v>
      </c>
      <c r="Y7" s="74">
        <f>IFERROR(VLOOKUP(W7,February!W7:Z23,4,0),0)</f>
        <v>0</v>
      </c>
      <c r="Z7" s="74">
        <f t="shared" si="6"/>
        <v>0</v>
      </c>
      <c r="AA7" s="74">
        <f t="shared" si="7"/>
        <v>0</v>
      </c>
    </row>
    <row r="8" spans="1:27" x14ac:dyDescent="0.2">
      <c r="A8" s="74">
        <v>5</v>
      </c>
      <c r="D8" s="74">
        <f>IFERROR(VLOOKUP(B8,February!$B$3:$E$25,4,0),0)</f>
        <v>0</v>
      </c>
      <c r="E8" s="74">
        <f t="shared" si="0"/>
        <v>0</v>
      </c>
      <c r="F8" s="74">
        <f t="shared" si="1"/>
        <v>0</v>
      </c>
      <c r="H8" s="74">
        <v>5</v>
      </c>
      <c r="K8" s="74">
        <f>IFERROR(VLOOKUP(I8,February!I7:L19,4,0),0)</f>
        <v>0</v>
      </c>
      <c r="L8" s="74">
        <f t="shared" si="2"/>
        <v>0</v>
      </c>
      <c r="M8" s="74">
        <f t="shared" si="3"/>
        <v>0</v>
      </c>
      <c r="O8" s="74">
        <v>5</v>
      </c>
      <c r="R8" s="74">
        <f>IFERROR(VLOOKUP(P8,February!$P$4:$S$13,4,0),0)</f>
        <v>0</v>
      </c>
      <c r="S8" s="74">
        <f t="shared" si="4"/>
        <v>0</v>
      </c>
      <c r="T8" s="74">
        <f t="shared" si="5"/>
        <v>0</v>
      </c>
      <c r="V8" s="74">
        <v>5</v>
      </c>
      <c r="Y8" s="74">
        <f>IFERROR(VLOOKUP(W8,February!W8:Z24,4,0),0)</f>
        <v>0</v>
      </c>
      <c r="Z8" s="74">
        <f t="shared" si="6"/>
        <v>0</v>
      </c>
      <c r="AA8" s="74">
        <f t="shared" si="7"/>
        <v>0</v>
      </c>
    </row>
    <row r="9" spans="1:27" x14ac:dyDescent="0.2">
      <c r="A9" s="74">
        <v>6</v>
      </c>
      <c r="D9" s="74">
        <f>IFERROR(VLOOKUP(B9,February!$B$3:$E$25,4,0),0)</f>
        <v>0</v>
      </c>
      <c r="E9" s="74">
        <f t="shared" si="0"/>
        <v>0</v>
      </c>
      <c r="F9" s="74">
        <f t="shared" si="1"/>
        <v>0</v>
      </c>
      <c r="H9" s="74">
        <v>6</v>
      </c>
      <c r="K9" s="74">
        <f>IFERROR(VLOOKUP(I9,February!I8:L20,4,0),0)</f>
        <v>0</v>
      </c>
      <c r="L9" s="74">
        <f t="shared" si="2"/>
        <v>0</v>
      </c>
      <c r="M9" s="74">
        <f t="shared" si="3"/>
        <v>0</v>
      </c>
      <c r="O9" s="74">
        <v>6</v>
      </c>
      <c r="R9" s="74">
        <f>IFERROR(VLOOKUP(P9,February!$P$4:$S$13,4,0),0)</f>
        <v>0</v>
      </c>
      <c r="S9" s="74">
        <f t="shared" si="4"/>
        <v>0</v>
      </c>
      <c r="T9" s="74">
        <f t="shared" si="5"/>
        <v>0</v>
      </c>
      <c r="V9" s="74">
        <v>6</v>
      </c>
      <c r="Y9" s="74">
        <f>IFERROR(VLOOKUP(W9,February!W9:Z25,4,0),0)</f>
        <v>0</v>
      </c>
      <c r="Z9" s="74">
        <f t="shared" si="6"/>
        <v>0</v>
      </c>
      <c r="AA9" s="74">
        <f t="shared" si="7"/>
        <v>0</v>
      </c>
    </row>
    <row r="10" spans="1:27" x14ac:dyDescent="0.2">
      <c r="A10" s="74">
        <v>7</v>
      </c>
      <c r="D10" s="74">
        <f>IFERROR(VLOOKUP(B10,February!$B$3:$E$25,4,0),0)</f>
        <v>0</v>
      </c>
      <c r="E10" s="74">
        <f t="shared" si="0"/>
        <v>0</v>
      </c>
      <c r="F10" s="74">
        <f t="shared" si="1"/>
        <v>0</v>
      </c>
      <c r="H10" s="74">
        <v>7</v>
      </c>
      <c r="K10" s="74">
        <f>IFERROR(VLOOKUP(I10,February!I9:L21,4,0),0)</f>
        <v>0</v>
      </c>
      <c r="L10" s="74">
        <f t="shared" si="2"/>
        <v>0</v>
      </c>
      <c r="M10" s="74">
        <f t="shared" si="3"/>
        <v>0</v>
      </c>
      <c r="O10" s="74">
        <v>7</v>
      </c>
      <c r="R10" s="74">
        <v>5</v>
      </c>
      <c r="S10" s="74">
        <f t="shared" si="4"/>
        <v>0</v>
      </c>
      <c r="T10" s="74">
        <f t="shared" si="5"/>
        <v>-5</v>
      </c>
      <c r="V10" s="74">
        <v>7</v>
      </c>
      <c r="Y10" s="74">
        <f>IFERROR(VLOOKUP(W10,February!W10:Z26,4,0),0)</f>
        <v>0</v>
      </c>
      <c r="Z10" s="74">
        <f t="shared" si="6"/>
        <v>0</v>
      </c>
      <c r="AA10" s="74">
        <f t="shared" si="7"/>
        <v>0</v>
      </c>
    </row>
    <row r="11" spans="1:27" x14ac:dyDescent="0.2">
      <c r="A11" s="74">
        <v>8</v>
      </c>
      <c r="D11" s="74">
        <f>IFERROR(VLOOKUP(B11,February!$B$3:$E$25,4,0),0)</f>
        <v>0</v>
      </c>
      <c r="E11" s="74">
        <f t="shared" si="0"/>
        <v>0</v>
      </c>
      <c r="F11" s="74">
        <f t="shared" si="1"/>
        <v>0</v>
      </c>
      <c r="H11" s="74">
        <v>8</v>
      </c>
      <c r="K11" s="74">
        <f>IFERROR(VLOOKUP(I11,February!I10:L22,4,0),0)</f>
        <v>0</v>
      </c>
      <c r="L11" s="74">
        <f t="shared" si="2"/>
        <v>0</v>
      </c>
      <c r="M11" s="74">
        <f t="shared" si="3"/>
        <v>0</v>
      </c>
      <c r="O11" s="74">
        <v>8</v>
      </c>
      <c r="R11" s="74">
        <f>IFERROR(VLOOKUP(P11,February!$P$4:$S$13,4,0),0)</f>
        <v>0</v>
      </c>
      <c r="S11" s="74">
        <f t="shared" si="4"/>
        <v>0</v>
      </c>
      <c r="T11" s="74">
        <f t="shared" si="5"/>
        <v>0</v>
      </c>
      <c r="V11" s="74">
        <v>8</v>
      </c>
      <c r="Y11" s="74">
        <f>IFERROR(VLOOKUP(W11,February!W11:Z27,4,0),0)</f>
        <v>0</v>
      </c>
      <c r="Z11" s="74">
        <f t="shared" si="6"/>
        <v>0</v>
      </c>
      <c r="AA11" s="74">
        <f t="shared" si="7"/>
        <v>0</v>
      </c>
    </row>
    <row r="12" spans="1:27" x14ac:dyDescent="0.2">
      <c r="A12" s="74">
        <v>9</v>
      </c>
      <c r="D12" s="74">
        <f>IFERROR(VLOOKUP(B12,February!$B$3:$E$25,4,0),0)</f>
        <v>0</v>
      </c>
      <c r="E12" s="74">
        <f t="shared" si="0"/>
        <v>0</v>
      </c>
      <c r="F12" s="74">
        <f t="shared" si="1"/>
        <v>0</v>
      </c>
      <c r="H12" s="74">
        <v>9</v>
      </c>
      <c r="K12" s="74">
        <f>IFERROR(VLOOKUP(I12,February!I11:L23,4,0),0)</f>
        <v>0</v>
      </c>
      <c r="L12" s="74">
        <f t="shared" si="2"/>
        <v>0</v>
      </c>
      <c r="M12" s="74">
        <f t="shared" si="3"/>
        <v>0</v>
      </c>
      <c r="O12" s="74">
        <v>9</v>
      </c>
      <c r="R12" s="74">
        <f>IFERROR(VLOOKUP(P12,February!$P$4:$S$13,4,0),0)</f>
        <v>0</v>
      </c>
      <c r="S12" s="74">
        <f t="shared" si="4"/>
        <v>0</v>
      </c>
      <c r="T12" s="74">
        <f t="shared" si="5"/>
        <v>0</v>
      </c>
      <c r="V12" s="74">
        <v>9</v>
      </c>
      <c r="Y12" s="74">
        <f>IFERROR(VLOOKUP(W12,February!W12:Z28,4,0),0)</f>
        <v>0</v>
      </c>
      <c r="Z12" s="74">
        <f t="shared" si="6"/>
        <v>0</v>
      </c>
      <c r="AA12" s="74">
        <f t="shared" si="7"/>
        <v>0</v>
      </c>
    </row>
    <row r="13" spans="1:27" x14ac:dyDescent="0.2">
      <c r="A13" s="74">
        <v>10</v>
      </c>
      <c r="D13" s="74">
        <f>IFERROR(VLOOKUP(B13,February!$B$3:$E$25,4,0),0)</f>
        <v>0</v>
      </c>
      <c r="E13" s="74">
        <f t="shared" si="0"/>
        <v>0</v>
      </c>
      <c r="F13" s="74">
        <f t="shared" si="1"/>
        <v>0</v>
      </c>
      <c r="H13" s="74">
        <v>10</v>
      </c>
      <c r="K13" s="74">
        <f>IFERROR(VLOOKUP(I13,February!I12:L24,4,0),0)</f>
        <v>0</v>
      </c>
      <c r="L13" s="74">
        <f t="shared" si="2"/>
        <v>0</v>
      </c>
      <c r="M13" s="74">
        <f t="shared" si="3"/>
        <v>0</v>
      </c>
      <c r="O13" s="74">
        <v>10</v>
      </c>
      <c r="R13" s="74">
        <f>IFERROR(VLOOKUP(P13,February!$P$4:$S$13,4,0),0)</f>
        <v>0</v>
      </c>
      <c r="S13" s="74">
        <f t="shared" si="4"/>
        <v>0</v>
      </c>
      <c r="T13" s="74">
        <f t="shared" si="5"/>
        <v>0</v>
      </c>
      <c r="V13" s="74">
        <v>10</v>
      </c>
      <c r="Y13" s="74">
        <f>IFERROR(VLOOKUP(W13,February!W13:Z29,4,0),0)</f>
        <v>0</v>
      </c>
      <c r="Z13" s="74">
        <f t="shared" si="6"/>
        <v>0</v>
      </c>
      <c r="AA13" s="74">
        <f t="shared" si="7"/>
        <v>0</v>
      </c>
    </row>
    <row r="14" spans="1:27" x14ac:dyDescent="0.2">
      <c r="A14" s="74">
        <v>11</v>
      </c>
      <c r="D14" s="74">
        <f>IFERROR(VLOOKUP(B14,February!$B$3:$E$25,4,0),0)</f>
        <v>0</v>
      </c>
      <c r="E14" s="74">
        <f t="shared" si="0"/>
        <v>0</v>
      </c>
      <c r="F14" s="74">
        <f t="shared" si="1"/>
        <v>0</v>
      </c>
      <c r="H14" s="74">
        <v>11</v>
      </c>
      <c r="K14" s="74">
        <f>IFERROR(VLOOKUP(I14,February!I13:L25,4,0),0)</f>
        <v>0</v>
      </c>
      <c r="L14" s="74">
        <f t="shared" si="2"/>
        <v>0</v>
      </c>
      <c r="M14" s="74">
        <f t="shared" si="3"/>
        <v>0</v>
      </c>
      <c r="O14" s="74">
        <v>11</v>
      </c>
      <c r="R14" s="74">
        <f>IFERROR(VLOOKUP(P14,February!$P$4:$S$13,4,0),0)</f>
        <v>0</v>
      </c>
      <c r="S14" s="74">
        <f t="shared" si="4"/>
        <v>0</v>
      </c>
      <c r="T14" s="74">
        <f t="shared" si="5"/>
        <v>0</v>
      </c>
      <c r="V14" s="74">
        <v>11</v>
      </c>
      <c r="Y14" s="74">
        <f>IFERROR(VLOOKUP(#REF!,February!W14:Z30,4,0),0)</f>
        <v>0</v>
      </c>
      <c r="Z14" s="74">
        <f t="shared" si="6"/>
        <v>0</v>
      </c>
      <c r="AA14" s="74">
        <f t="shared" si="7"/>
        <v>0</v>
      </c>
    </row>
    <row r="15" spans="1:27" x14ac:dyDescent="0.2">
      <c r="A15" s="74">
        <v>12</v>
      </c>
      <c r="D15" s="74">
        <f>IFERROR(VLOOKUP(B15,February!$B$3:$E$25,4,0),0)</f>
        <v>0</v>
      </c>
      <c r="E15" s="74">
        <f t="shared" si="0"/>
        <v>0</v>
      </c>
      <c r="F15" s="74">
        <f t="shared" si="1"/>
        <v>0</v>
      </c>
      <c r="H15" s="74">
        <v>12</v>
      </c>
      <c r="K15" s="74">
        <f>IFERROR(VLOOKUP(I15,February!I14:L26,4,0),0)</f>
        <v>0</v>
      </c>
      <c r="L15" s="74">
        <f t="shared" si="2"/>
        <v>0</v>
      </c>
      <c r="M15" s="74">
        <f t="shared" si="3"/>
        <v>0</v>
      </c>
      <c r="O15" s="74">
        <v>12</v>
      </c>
      <c r="R15" s="74">
        <f>IFERROR(VLOOKUP(P15,February!$P$4:$S$13,4,0),0)</f>
        <v>0</v>
      </c>
      <c r="S15" s="74">
        <f t="shared" si="4"/>
        <v>0</v>
      </c>
      <c r="T15" s="74">
        <f t="shared" si="5"/>
        <v>0</v>
      </c>
      <c r="V15" s="74"/>
      <c r="Y15" s="74">
        <f>IFERROR(VLOOKUP(W15,February!W15:Z31,4,0),0)</f>
        <v>0</v>
      </c>
      <c r="Z15" s="74">
        <f t="shared" si="6"/>
        <v>0</v>
      </c>
      <c r="AA15" s="74">
        <f t="shared" si="7"/>
        <v>0</v>
      </c>
    </row>
    <row r="16" spans="1:27" x14ac:dyDescent="0.2">
      <c r="A16" s="74">
        <v>13</v>
      </c>
      <c r="D16" s="74">
        <f>IFERROR(VLOOKUP(B16,February!$B$3:$E$25,4,0),0)</f>
        <v>0</v>
      </c>
      <c r="E16" s="74">
        <f t="shared" si="0"/>
        <v>0</v>
      </c>
      <c r="F16" s="74">
        <f t="shared" si="1"/>
        <v>0</v>
      </c>
      <c r="H16" s="74">
        <v>13</v>
      </c>
      <c r="K16" s="74">
        <f>IFERROR(VLOOKUP(I16,February!I15:L27,4,0),0)</f>
        <v>0</v>
      </c>
      <c r="L16" s="74">
        <f t="shared" si="2"/>
        <v>0</v>
      </c>
      <c r="M16" s="74">
        <f t="shared" si="3"/>
        <v>0</v>
      </c>
      <c r="O16" s="74">
        <v>13</v>
      </c>
      <c r="R16" s="74">
        <f>IFERROR(VLOOKUP(P16,February!$P$4:$S$13,4,0),0)</f>
        <v>0</v>
      </c>
      <c r="S16" s="74">
        <f t="shared" si="4"/>
        <v>0</v>
      </c>
      <c r="T16" s="74">
        <f t="shared" si="5"/>
        <v>0</v>
      </c>
      <c r="V16" s="74"/>
      <c r="Y16" s="74">
        <f>IFERROR(VLOOKUP(W16,February!W16:Z32,4,0),0)</f>
        <v>0</v>
      </c>
      <c r="Z16" s="74">
        <f t="shared" si="6"/>
        <v>0</v>
      </c>
      <c r="AA16" s="74">
        <f t="shared" si="7"/>
        <v>0</v>
      </c>
    </row>
    <row r="17" spans="1:27" x14ac:dyDescent="0.2">
      <c r="A17" s="74">
        <v>14</v>
      </c>
      <c r="D17" s="74">
        <f>IFERROR(VLOOKUP(B17,February!$B$3:$E$25,4,0),0)</f>
        <v>0</v>
      </c>
      <c r="E17" s="74">
        <f t="shared" si="0"/>
        <v>0</v>
      </c>
      <c r="F17" s="74">
        <f t="shared" si="1"/>
        <v>0</v>
      </c>
      <c r="H17" s="74">
        <v>14</v>
      </c>
      <c r="K17" s="74">
        <f>IFERROR(VLOOKUP(I17,February!I16:L28,4,0),0)</f>
        <v>0</v>
      </c>
      <c r="L17" s="74">
        <f t="shared" si="2"/>
        <v>0</v>
      </c>
      <c r="M17" s="74">
        <f t="shared" si="3"/>
        <v>0</v>
      </c>
      <c r="O17" s="74">
        <v>14</v>
      </c>
      <c r="R17" s="74">
        <f>IFERROR(VLOOKUP(P17,February!$P$4:$S$13,4,0),0)</f>
        <v>0</v>
      </c>
      <c r="S17" s="74">
        <f t="shared" si="4"/>
        <v>0</v>
      </c>
      <c r="T17" s="74">
        <f t="shared" si="5"/>
        <v>0</v>
      </c>
      <c r="V17" s="74"/>
      <c r="Y17" s="74">
        <f>IFERROR(VLOOKUP(W14,February!W17:Z33,4,0),0)</f>
        <v>0</v>
      </c>
      <c r="Z17" s="74">
        <f t="shared" si="6"/>
        <v>0</v>
      </c>
      <c r="AA17" s="74">
        <f t="shared" si="7"/>
        <v>0</v>
      </c>
    </row>
    <row r="18" spans="1:27" x14ac:dyDescent="0.2">
      <c r="A18" s="74">
        <v>15</v>
      </c>
      <c r="D18" s="74">
        <f>IFERROR(VLOOKUP(B18,February!$B$3:$E$25,4,0),0)</f>
        <v>0</v>
      </c>
      <c r="E18" s="74">
        <f t="shared" si="0"/>
        <v>0</v>
      </c>
      <c r="F18" s="74">
        <f t="shared" si="1"/>
        <v>0</v>
      </c>
      <c r="H18" s="74">
        <v>15</v>
      </c>
      <c r="K18" s="74">
        <f>IFERROR(VLOOKUP(I18,February!I17:L29,4,0),0)</f>
        <v>0</v>
      </c>
      <c r="L18" s="74">
        <f t="shared" si="2"/>
        <v>0</v>
      </c>
      <c r="M18" s="74">
        <f t="shared" si="3"/>
        <v>0</v>
      </c>
      <c r="O18" s="74">
        <v>15</v>
      </c>
      <c r="R18" s="74">
        <f>IFERROR(VLOOKUP(P18,February!$P$4:$S$13,4,0),0)</f>
        <v>0</v>
      </c>
      <c r="S18" s="74">
        <f t="shared" si="4"/>
        <v>0</v>
      </c>
      <c r="T18" s="74">
        <f t="shared" si="5"/>
        <v>0</v>
      </c>
      <c r="V18" s="74"/>
      <c r="Y18" s="74">
        <f>IFERROR(VLOOKUP(W18,February!W18:Z34,4,0),0)</f>
        <v>0</v>
      </c>
      <c r="Z18" s="74">
        <f t="shared" si="6"/>
        <v>0</v>
      </c>
      <c r="AA18" s="74">
        <f t="shared" si="7"/>
        <v>0</v>
      </c>
    </row>
    <row r="19" spans="1:27" x14ac:dyDescent="0.2">
      <c r="A19" s="74">
        <v>16</v>
      </c>
      <c r="D19" s="74">
        <f>IFERROR(VLOOKUP(B19,February!$B$3:$E$25,4,0),0)</f>
        <v>0</v>
      </c>
      <c r="E19" s="74">
        <f t="shared" si="0"/>
        <v>0</v>
      </c>
      <c r="F19" s="74">
        <f t="shared" si="1"/>
        <v>0</v>
      </c>
      <c r="H19" s="74">
        <v>16</v>
      </c>
      <c r="K19" s="74">
        <f>IFERROR(VLOOKUP(I19,February!I18:L30,4,0),0)</f>
        <v>0</v>
      </c>
      <c r="L19" s="74">
        <f t="shared" si="2"/>
        <v>0</v>
      </c>
      <c r="M19" s="74">
        <f t="shared" si="3"/>
        <v>0</v>
      </c>
      <c r="O19" s="74">
        <v>16</v>
      </c>
      <c r="R19" s="74">
        <f>IFERROR(VLOOKUP(P19,February!$P$4:$S$13,4,0),0)</f>
        <v>0</v>
      </c>
      <c r="S19" s="74">
        <f t="shared" si="4"/>
        <v>0</v>
      </c>
      <c r="T19" s="74">
        <f t="shared" si="5"/>
        <v>0</v>
      </c>
      <c r="V19" s="74"/>
      <c r="Y19" s="74">
        <f>IFERROR(VLOOKUP(W19,February!W19:Z35,4,0),0)</f>
        <v>0</v>
      </c>
      <c r="Z19" s="74">
        <f t="shared" si="6"/>
        <v>0</v>
      </c>
      <c r="AA19" s="74">
        <f t="shared" si="7"/>
        <v>0</v>
      </c>
    </row>
    <row r="20" spans="1:27" x14ac:dyDescent="0.2">
      <c r="A20" s="74">
        <v>17</v>
      </c>
      <c r="D20" s="74">
        <f>IFERROR(VLOOKUP(B20,February!$B$3:$E$25,4,0),0)</f>
        <v>0</v>
      </c>
      <c r="E20" s="74">
        <f t="shared" si="0"/>
        <v>0</v>
      </c>
      <c r="F20" s="74">
        <f t="shared" si="1"/>
        <v>0</v>
      </c>
      <c r="H20" s="74">
        <v>17</v>
      </c>
      <c r="K20" s="74">
        <f>IFERROR(VLOOKUP(I20,February!I19:L31,4,0),0)</f>
        <v>0</v>
      </c>
      <c r="L20" s="74">
        <f t="shared" si="2"/>
        <v>0</v>
      </c>
      <c r="M20" s="74">
        <f t="shared" si="3"/>
        <v>0</v>
      </c>
      <c r="O20" s="74"/>
      <c r="R20" s="74">
        <f>IFERROR(VLOOKUP(P20,February!$P$4:$S$13,4,0),0)</f>
        <v>0</v>
      </c>
      <c r="S20" s="74">
        <f t="shared" si="4"/>
        <v>0</v>
      </c>
      <c r="T20" s="74">
        <f>S20-R20</f>
        <v>0</v>
      </c>
    </row>
    <row r="21" spans="1:27" x14ac:dyDescent="0.2">
      <c r="H21" s="74">
        <v>18</v>
      </c>
      <c r="K21" s="74">
        <f>IFERROR(VLOOKUP(I21,February!I20:L32,4,0),0)</f>
        <v>0</v>
      </c>
      <c r="L21" s="74">
        <f t="shared" si="2"/>
        <v>0</v>
      </c>
      <c r="M21" s="74">
        <f t="shared" si="3"/>
        <v>0</v>
      </c>
    </row>
    <row r="23" spans="1:27" x14ac:dyDescent="0.2">
      <c r="R23" s="76" t="s">
        <v>61</v>
      </c>
    </row>
    <row r="24" spans="1:27" x14ac:dyDescent="0.2">
      <c r="R24" s="76" t="s">
        <v>60</v>
      </c>
    </row>
    <row r="25" spans="1:27" x14ac:dyDescent="0.2">
      <c r="R25" s="76" t="s">
        <v>62</v>
      </c>
    </row>
    <row r="26" spans="1:27" x14ac:dyDescent="0.2">
      <c r="R26" s="76" t="s">
        <v>63</v>
      </c>
    </row>
    <row r="27" spans="1:27" x14ac:dyDescent="0.2">
      <c r="R27" s="76" t="s">
        <v>64</v>
      </c>
    </row>
  </sheetData>
  <mergeCells count="4">
    <mergeCell ref="A2:F2"/>
    <mergeCell ref="H2:M2"/>
    <mergeCell ref="O2:T2"/>
    <mergeCell ref="V2:AA2"/>
  </mergeCells>
  <dataValidations count="2">
    <dataValidation type="list" allowBlank="1" showInputMessage="1" showErrorMessage="1" sqref="C4:C20 J4:J21 Q4:Q20 X4:X15" xr:uid="{DF037597-52A5-4227-A6E6-9941C555E98E}">
      <formula1>$R$23:$R$27</formula1>
    </dataValidation>
    <dataValidation type="list" allowBlank="1" showInputMessage="1" showErrorMessage="1" sqref="X16:X19" xr:uid="{606D569D-F610-4B78-B70B-0E0F0421B7FE}">
      <formula1>Points1</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FF81A-2AE6-48DE-B385-C7875D672455}">
  <sheetPr codeName="Sheet9"/>
  <dimension ref="A1:AA27"/>
  <sheetViews>
    <sheetView zoomScale="89" zoomScaleNormal="89" workbookViewId="0">
      <selection activeCell="A4" sqref="A4"/>
    </sheetView>
  </sheetViews>
  <sheetFormatPr defaultRowHeight="12.75" x14ac:dyDescent="0.2"/>
  <cols>
    <col min="1" max="1" width="8" bestFit="1" customWidth="1"/>
    <col min="2" max="2" width="16.7109375" customWidth="1"/>
    <col min="3" max="3" width="13.140625" bestFit="1" customWidth="1"/>
    <col min="4" max="4" width="17.7109375" customWidth="1"/>
    <col min="5" max="5" width="16.7109375" bestFit="1" customWidth="1"/>
    <col min="6" max="6" width="10.28515625" bestFit="1" customWidth="1"/>
    <col min="7" max="7" width="0.28515625" hidden="1" customWidth="1"/>
    <col min="8" max="8" width="8" bestFit="1" customWidth="1"/>
    <col min="9" max="9" width="17.42578125" bestFit="1" customWidth="1"/>
    <col min="10" max="10" width="13.28515625" bestFit="1" customWidth="1"/>
    <col min="11" max="11" width="15.5703125" bestFit="1" customWidth="1"/>
    <col min="12" max="12" width="15.5703125" customWidth="1"/>
    <col min="13" max="13" width="10.28515625" customWidth="1"/>
    <col min="14" max="14" width="0.140625" customWidth="1"/>
    <col min="15" max="15" width="8" bestFit="1" customWidth="1"/>
    <col min="16" max="16" width="17.42578125" bestFit="1" customWidth="1"/>
    <col min="17" max="17" width="13.140625" bestFit="1" customWidth="1"/>
    <col min="18" max="18" width="15.5703125" bestFit="1" customWidth="1"/>
    <col min="19" max="19" width="15.5703125" customWidth="1"/>
    <col min="20" max="20" width="10.28515625" bestFit="1" customWidth="1"/>
    <col min="21" max="21" width="0.28515625" hidden="1" customWidth="1"/>
    <col min="22" max="22" width="8" bestFit="1" customWidth="1"/>
    <col min="23" max="23" width="15.28515625" bestFit="1" customWidth="1"/>
    <col min="24" max="24" width="15" customWidth="1"/>
    <col min="25" max="25" width="18.28515625" bestFit="1" customWidth="1"/>
    <col min="26" max="26" width="18.28515625" customWidth="1"/>
    <col min="27" max="27" width="11.42578125" bestFit="1" customWidth="1"/>
  </cols>
  <sheetData>
    <row r="1" spans="1:27" ht="26.25" customHeight="1" x14ac:dyDescent="0.4">
      <c r="A1" s="57" t="s">
        <v>103</v>
      </c>
      <c r="B1" s="57"/>
      <c r="C1" s="57"/>
      <c r="D1" s="57"/>
      <c r="E1" s="57"/>
      <c r="F1" s="57"/>
      <c r="G1" s="57"/>
      <c r="H1" s="58"/>
      <c r="I1" s="58"/>
      <c r="J1" s="58"/>
      <c r="K1" s="58"/>
      <c r="L1" s="58"/>
      <c r="M1" s="58"/>
      <c r="N1" s="58"/>
      <c r="O1" s="58"/>
      <c r="P1" s="58"/>
      <c r="Q1" s="58"/>
      <c r="R1" s="58"/>
      <c r="S1" s="58"/>
      <c r="T1" s="58"/>
      <c r="U1" s="58"/>
      <c r="V1" s="58"/>
      <c r="W1" s="58"/>
      <c r="X1" s="58"/>
      <c r="Y1" s="58"/>
      <c r="Z1" s="58"/>
      <c r="AA1" s="58"/>
    </row>
    <row r="2" spans="1:27" x14ac:dyDescent="0.2">
      <c r="A2" s="119" t="s">
        <v>68</v>
      </c>
      <c r="B2" s="120"/>
      <c r="C2" s="120"/>
      <c r="D2" s="120"/>
      <c r="E2" s="120"/>
      <c r="F2" s="121"/>
      <c r="G2" s="60"/>
      <c r="H2" s="122" t="s">
        <v>67</v>
      </c>
      <c r="I2" s="123"/>
      <c r="J2" s="123"/>
      <c r="K2" s="123"/>
      <c r="L2" s="123"/>
      <c r="M2" s="124"/>
      <c r="N2" s="59"/>
      <c r="O2" s="122" t="s">
        <v>66</v>
      </c>
      <c r="P2" s="123"/>
      <c r="Q2" s="123"/>
      <c r="R2" s="123"/>
      <c r="S2" s="123"/>
      <c r="T2" s="124"/>
      <c r="U2" s="60"/>
      <c r="V2" s="119" t="s">
        <v>65</v>
      </c>
      <c r="W2" s="120"/>
      <c r="X2" s="120"/>
      <c r="Y2" s="120"/>
      <c r="Z2" s="120"/>
      <c r="AA2" s="121"/>
    </row>
    <row r="3" spans="1:27" x14ac:dyDescent="0.2">
      <c r="A3" t="s">
        <v>42</v>
      </c>
      <c r="B3" t="s">
        <v>19</v>
      </c>
      <c r="C3" t="s">
        <v>44</v>
      </c>
      <c r="D3" t="s">
        <v>69</v>
      </c>
      <c r="E3" t="s">
        <v>70</v>
      </c>
      <c r="F3" t="s">
        <v>71</v>
      </c>
      <c r="H3" t="s">
        <v>42</v>
      </c>
      <c r="I3" t="s">
        <v>19</v>
      </c>
      <c r="J3" t="s">
        <v>44</v>
      </c>
      <c r="K3" s="74" t="s">
        <v>81</v>
      </c>
      <c r="L3" t="s">
        <v>43</v>
      </c>
      <c r="M3" t="s">
        <v>71</v>
      </c>
      <c r="O3" t="s">
        <v>42</v>
      </c>
      <c r="P3" t="s">
        <v>19</v>
      </c>
      <c r="Q3" t="s">
        <v>44</v>
      </c>
      <c r="R3" t="s">
        <v>69</v>
      </c>
      <c r="S3" t="s">
        <v>43</v>
      </c>
      <c r="T3" t="s">
        <v>71</v>
      </c>
      <c r="V3" t="s">
        <v>42</v>
      </c>
      <c r="W3" t="s">
        <v>19</v>
      </c>
      <c r="X3" t="s">
        <v>44</v>
      </c>
      <c r="Y3" t="s">
        <v>69</v>
      </c>
      <c r="Z3" t="s">
        <v>43</v>
      </c>
      <c r="AA3" t="s">
        <v>72</v>
      </c>
    </row>
    <row r="4" spans="1:27" x14ac:dyDescent="0.2">
      <c r="A4" s="74">
        <v>1</v>
      </c>
      <c r="C4" s="94"/>
      <c r="D4" s="74">
        <f>IFERROR(VLOOKUP(B4,March!$B$3:$E$25,4,0),0)</f>
        <v>0</v>
      </c>
      <c r="E4" s="74">
        <f t="shared" ref="E4:E20" si="0">IF(C4=$R$23,50,IF(C4=$R$24,20,IF(C4=$R$25,15,IF(C4=$R$26,5,IF(C4=$R$27,2,IF(C4="",0,))))))</f>
        <v>0</v>
      </c>
      <c r="F4" s="74">
        <f t="shared" ref="F4:F20" si="1">E4-D4</f>
        <v>0</v>
      </c>
      <c r="H4" s="74">
        <v>1</v>
      </c>
      <c r="J4" s="94"/>
      <c r="K4" s="74">
        <f>IFERROR(VLOOKUP(I4,March!I3:L15,4,0),0)</f>
        <v>0</v>
      </c>
      <c r="L4" s="74">
        <f t="shared" ref="L4:L21" si="2">IF(J4=$R$23,50,IF(J4=$R$24,20,IF(J4=$R$25,15,IF(J4=$R$26,5,IF(J4=$R$27,2,IF(J4="",0,))))))</f>
        <v>0</v>
      </c>
      <c r="M4" s="74">
        <f t="shared" ref="M4:M21" si="3">L4-K4</f>
        <v>0</v>
      </c>
      <c r="O4" s="74">
        <v>1</v>
      </c>
      <c r="Q4" s="94"/>
      <c r="R4" s="74">
        <f>IFERROR(VLOOKUP(P4,March!$P$4:$S$13,4,0),0)</f>
        <v>0</v>
      </c>
      <c r="S4" s="74">
        <f t="shared" ref="S4:S19" si="4">IF(Q4=$R$23,50,IF(Q4=$R$24,20,IF(Q4=$R$25,15,IF(Q4=$R$26,5,IF(Q4=$R$27,2,IF(Q4="",0,))))))</f>
        <v>0</v>
      </c>
      <c r="T4" s="74">
        <f t="shared" ref="T4:T19" si="5">S4-R4</f>
        <v>0</v>
      </c>
      <c r="V4" s="74"/>
      <c r="Y4" s="74">
        <f>IFERROR(VLOOKUP(W4,March!W4:Z20,4,0),0)</f>
        <v>0</v>
      </c>
      <c r="Z4" s="74">
        <f t="shared" ref="Z4:Z19" si="6">IF(X4=$R$23,50,IF(X4=$R$24,20,IF(X4=$R$25,15,IF(X4=$R$26,5,IF(X4=$R$27,2,IF(X4="",0,))))))</f>
        <v>0</v>
      </c>
      <c r="AA4" s="74">
        <f>Z4-Y4</f>
        <v>0</v>
      </c>
    </row>
    <row r="5" spans="1:27" x14ac:dyDescent="0.2">
      <c r="A5" s="74">
        <v>2</v>
      </c>
      <c r="D5" s="74">
        <f>IFERROR(VLOOKUP(B5,March!$B$3:$E$25,4,0),0)</f>
        <v>0</v>
      </c>
      <c r="E5" s="74">
        <f t="shared" si="0"/>
        <v>0</v>
      </c>
      <c r="F5" s="74">
        <f t="shared" si="1"/>
        <v>0</v>
      </c>
      <c r="H5" s="74">
        <v>2</v>
      </c>
      <c r="J5" s="94"/>
      <c r="K5" s="74">
        <f>IFERROR(VLOOKUP(I5,March!I4:L16,4,0),0)</f>
        <v>0</v>
      </c>
      <c r="L5" s="74">
        <f t="shared" si="2"/>
        <v>0</v>
      </c>
      <c r="M5" s="74">
        <f t="shared" si="3"/>
        <v>0</v>
      </c>
      <c r="O5" s="74">
        <v>2</v>
      </c>
      <c r="Q5" s="94"/>
      <c r="R5" s="74">
        <f>IFERROR(VLOOKUP(P5,March!$P$4:$S$13,4,0),0)</f>
        <v>0</v>
      </c>
      <c r="S5" s="74">
        <f t="shared" si="4"/>
        <v>0</v>
      </c>
      <c r="T5" s="74">
        <f t="shared" si="5"/>
        <v>0</v>
      </c>
      <c r="V5" s="74"/>
      <c r="Y5" s="74">
        <f>IFERROR(VLOOKUP(W5,March!W5:Z21,4,0),0)</f>
        <v>0</v>
      </c>
      <c r="Z5" s="74">
        <f t="shared" si="6"/>
        <v>0</v>
      </c>
      <c r="AA5" s="74">
        <f t="shared" ref="AA5:AA19" si="7">Z5-Y5</f>
        <v>0</v>
      </c>
    </row>
    <row r="6" spans="1:27" x14ac:dyDescent="0.2">
      <c r="A6" s="74">
        <v>3</v>
      </c>
      <c r="D6" s="74">
        <f>IFERROR(VLOOKUP(B6,March!$B$3:$E$25,4,0),0)</f>
        <v>0</v>
      </c>
      <c r="E6" s="74">
        <f t="shared" si="0"/>
        <v>0</v>
      </c>
      <c r="F6" s="74">
        <f t="shared" si="1"/>
        <v>0</v>
      </c>
      <c r="H6" s="74">
        <v>3</v>
      </c>
      <c r="J6" s="94"/>
      <c r="K6" s="74">
        <f>IFERROR(VLOOKUP(I6,March!I5:L17,4,0),0)</f>
        <v>0</v>
      </c>
      <c r="L6" s="74">
        <f t="shared" si="2"/>
        <v>0</v>
      </c>
      <c r="M6" s="74">
        <f t="shared" si="3"/>
        <v>0</v>
      </c>
      <c r="O6" s="74">
        <v>3</v>
      </c>
      <c r="Q6" s="94"/>
      <c r="R6" s="74">
        <f>IFERROR(VLOOKUP(P6,March!$P$4:$S$13,4,0),0)</f>
        <v>0</v>
      </c>
      <c r="S6" s="74">
        <f t="shared" si="4"/>
        <v>0</v>
      </c>
      <c r="T6" s="74">
        <f t="shared" si="5"/>
        <v>0</v>
      </c>
      <c r="V6" s="74"/>
      <c r="Y6" s="74">
        <f>IFERROR(VLOOKUP(W6,March!W6:Z22,4,0),0)</f>
        <v>0</v>
      </c>
      <c r="Z6" s="74">
        <f t="shared" si="6"/>
        <v>0</v>
      </c>
      <c r="AA6" s="74">
        <f t="shared" si="7"/>
        <v>0</v>
      </c>
    </row>
    <row r="7" spans="1:27" x14ac:dyDescent="0.2">
      <c r="A7" s="74">
        <v>4</v>
      </c>
      <c r="D7" s="74">
        <f>IFERROR(VLOOKUP(B7,March!$B$3:$E$25,4,0),0)</f>
        <v>0</v>
      </c>
      <c r="E7" s="74">
        <f t="shared" si="0"/>
        <v>0</v>
      </c>
      <c r="F7" s="74">
        <f t="shared" si="1"/>
        <v>0</v>
      </c>
      <c r="H7" s="74">
        <v>4</v>
      </c>
      <c r="J7" s="94"/>
      <c r="K7" s="74">
        <f>IFERROR(VLOOKUP(I7,March!I6:L18,4,0),0)</f>
        <v>0</v>
      </c>
      <c r="L7" s="74">
        <f t="shared" si="2"/>
        <v>0</v>
      </c>
      <c r="M7" s="74">
        <f t="shared" si="3"/>
        <v>0</v>
      </c>
      <c r="O7" s="74">
        <v>4</v>
      </c>
      <c r="Q7" s="94"/>
      <c r="R7" s="74">
        <f>IFERROR(VLOOKUP(P7,March!$P$4:$S$13,4,0),0)</f>
        <v>0</v>
      </c>
      <c r="S7" s="74">
        <f t="shared" si="4"/>
        <v>0</v>
      </c>
      <c r="T7" s="74">
        <f t="shared" si="5"/>
        <v>0</v>
      </c>
      <c r="V7" s="74"/>
      <c r="Y7" s="74">
        <f>IFERROR(VLOOKUP(W7,March!W7:Z23,4,0),0)</f>
        <v>0</v>
      </c>
      <c r="Z7" s="74">
        <f t="shared" si="6"/>
        <v>0</v>
      </c>
      <c r="AA7" s="74">
        <f t="shared" si="7"/>
        <v>0</v>
      </c>
    </row>
    <row r="8" spans="1:27" x14ac:dyDescent="0.2">
      <c r="A8" s="74">
        <v>5</v>
      </c>
      <c r="D8" s="74">
        <f>IFERROR(VLOOKUP(B8,March!$B$3:$E$25,4,0),0)</f>
        <v>0</v>
      </c>
      <c r="E8" s="74">
        <f t="shared" si="0"/>
        <v>0</v>
      </c>
      <c r="F8" s="74">
        <f t="shared" si="1"/>
        <v>0</v>
      </c>
      <c r="H8" s="74">
        <v>5</v>
      </c>
      <c r="J8" s="94"/>
      <c r="K8" s="74">
        <f>IFERROR(VLOOKUP(I8,March!I7:L19,4,0),0)</f>
        <v>0</v>
      </c>
      <c r="L8" s="74">
        <f t="shared" si="2"/>
        <v>0</v>
      </c>
      <c r="M8" s="74">
        <f t="shared" si="3"/>
        <v>0</v>
      </c>
      <c r="O8" s="74">
        <v>5</v>
      </c>
      <c r="Q8" s="94"/>
      <c r="R8" s="74">
        <f>IFERROR(VLOOKUP(P8,March!$P$4:$S$13,4,0),0)</f>
        <v>0</v>
      </c>
      <c r="S8" s="74">
        <f t="shared" si="4"/>
        <v>0</v>
      </c>
      <c r="T8" s="74">
        <f t="shared" si="5"/>
        <v>0</v>
      </c>
      <c r="V8" s="74"/>
      <c r="Y8" s="74">
        <f>IFERROR(VLOOKUP(W8,March!W8:Z24,4,0),0)</f>
        <v>0</v>
      </c>
      <c r="Z8" s="74">
        <f t="shared" si="6"/>
        <v>0</v>
      </c>
      <c r="AA8" s="74">
        <f t="shared" si="7"/>
        <v>0</v>
      </c>
    </row>
    <row r="9" spans="1:27" x14ac:dyDescent="0.2">
      <c r="A9" s="74">
        <v>6</v>
      </c>
      <c r="D9" s="74">
        <f>IFERROR(VLOOKUP(B9,March!$B$3:$E$25,4,0),0)</f>
        <v>0</v>
      </c>
      <c r="E9" s="74">
        <f t="shared" si="0"/>
        <v>0</v>
      </c>
      <c r="F9" s="74">
        <f t="shared" si="1"/>
        <v>0</v>
      </c>
      <c r="H9" s="74">
        <v>6</v>
      </c>
      <c r="J9" s="94"/>
      <c r="K9" s="74">
        <f>IFERROR(VLOOKUP(I9,March!I8:L20,4,0),0)</f>
        <v>0</v>
      </c>
      <c r="L9" s="74">
        <f t="shared" si="2"/>
        <v>0</v>
      </c>
      <c r="M9" s="74">
        <f t="shared" si="3"/>
        <v>0</v>
      </c>
      <c r="O9" s="74">
        <v>6</v>
      </c>
      <c r="Q9" s="94"/>
      <c r="R9" s="74">
        <f>IFERROR(VLOOKUP(P9,March!$P$4:$S$13,4,0),0)</f>
        <v>0</v>
      </c>
      <c r="S9" s="74">
        <f t="shared" si="4"/>
        <v>0</v>
      </c>
      <c r="T9" s="74">
        <f t="shared" si="5"/>
        <v>0</v>
      </c>
      <c r="V9" s="74"/>
      <c r="Y9" s="74">
        <f>IFERROR(VLOOKUP(W9,March!W9:Z25,4,0),0)</f>
        <v>0</v>
      </c>
      <c r="Z9" s="74">
        <f t="shared" si="6"/>
        <v>0</v>
      </c>
      <c r="AA9" s="74">
        <f t="shared" si="7"/>
        <v>0</v>
      </c>
    </row>
    <row r="10" spans="1:27" x14ac:dyDescent="0.2">
      <c r="A10" s="74">
        <v>7</v>
      </c>
      <c r="D10" s="74">
        <f>IFERROR(VLOOKUP(B10,March!$B$3:$E$25,4,0),0)</f>
        <v>0</v>
      </c>
      <c r="E10" s="74">
        <f t="shared" si="0"/>
        <v>0</v>
      </c>
      <c r="F10" s="74">
        <f t="shared" si="1"/>
        <v>0</v>
      </c>
      <c r="H10" s="74">
        <v>7</v>
      </c>
      <c r="J10" s="94"/>
      <c r="K10" s="74">
        <f>IFERROR(VLOOKUP(I10,March!I9:L21,4,0),0)</f>
        <v>0</v>
      </c>
      <c r="L10" s="74">
        <f t="shared" si="2"/>
        <v>0</v>
      </c>
      <c r="M10" s="74">
        <f t="shared" si="3"/>
        <v>0</v>
      </c>
      <c r="O10" s="74">
        <v>7</v>
      </c>
      <c r="Q10" s="94"/>
      <c r="R10" s="74">
        <f>IFERROR(VLOOKUP(P10,March!$P$4:$S$13,4,0),0)</f>
        <v>0</v>
      </c>
      <c r="S10" s="74">
        <f t="shared" si="4"/>
        <v>0</v>
      </c>
      <c r="T10" s="74">
        <f t="shared" si="5"/>
        <v>0</v>
      </c>
      <c r="V10" s="74"/>
      <c r="Y10" s="74">
        <f>IFERROR(VLOOKUP(W10,March!W10:Z26,4,0),0)</f>
        <v>0</v>
      </c>
      <c r="Z10" s="74">
        <f t="shared" si="6"/>
        <v>0</v>
      </c>
      <c r="AA10" s="74">
        <f t="shared" si="7"/>
        <v>0</v>
      </c>
    </row>
    <row r="11" spans="1:27" x14ac:dyDescent="0.2">
      <c r="A11" s="74">
        <v>8</v>
      </c>
      <c r="D11" s="74">
        <f>IFERROR(VLOOKUP(#REF!,March!$B$3:$E$25,4,0),0)</f>
        <v>0</v>
      </c>
      <c r="E11" s="74">
        <f t="shared" si="0"/>
        <v>0</v>
      </c>
      <c r="F11" s="74">
        <f t="shared" si="1"/>
        <v>0</v>
      </c>
      <c r="H11" s="74">
        <v>8</v>
      </c>
      <c r="J11" s="94"/>
      <c r="K11" s="74">
        <f>IFERROR(VLOOKUP(I11,March!I10:L22,4,0),0)</f>
        <v>0</v>
      </c>
      <c r="L11" s="74">
        <f t="shared" si="2"/>
        <v>0</v>
      </c>
      <c r="M11" s="74">
        <f t="shared" si="3"/>
        <v>0</v>
      </c>
      <c r="O11" s="74">
        <v>8</v>
      </c>
      <c r="Q11" s="94"/>
      <c r="R11" s="74">
        <f>IFERROR(VLOOKUP(P11,March!$P$4:$S$13,4,0),0)</f>
        <v>0</v>
      </c>
      <c r="S11" s="74">
        <f t="shared" si="4"/>
        <v>0</v>
      </c>
      <c r="T11" s="74">
        <f t="shared" si="5"/>
        <v>0</v>
      </c>
      <c r="V11" s="74"/>
      <c r="Y11" s="74">
        <f>IFERROR(VLOOKUP(W11,March!W11:Z27,4,0),0)</f>
        <v>0</v>
      </c>
      <c r="Z11" s="74">
        <f t="shared" si="6"/>
        <v>0</v>
      </c>
      <c r="AA11" s="74">
        <f t="shared" si="7"/>
        <v>0</v>
      </c>
    </row>
    <row r="12" spans="1:27" x14ac:dyDescent="0.2">
      <c r="A12" s="74">
        <v>9</v>
      </c>
      <c r="D12" s="74">
        <f>IFERROR(VLOOKUP(B11,March!$B$3:$E$25,4,0),0)</f>
        <v>0</v>
      </c>
      <c r="E12" s="74">
        <f t="shared" si="0"/>
        <v>0</v>
      </c>
      <c r="F12" s="74">
        <f t="shared" si="1"/>
        <v>0</v>
      </c>
      <c r="H12" s="74">
        <v>9</v>
      </c>
      <c r="J12" s="94"/>
      <c r="K12" s="74">
        <f>IFERROR(VLOOKUP(I12,March!I11:L23,4,0),0)</f>
        <v>0</v>
      </c>
      <c r="L12" s="74">
        <f t="shared" si="2"/>
        <v>0</v>
      </c>
      <c r="M12" s="74">
        <f t="shared" si="3"/>
        <v>0</v>
      </c>
      <c r="O12" s="74">
        <v>9</v>
      </c>
      <c r="Q12" s="94"/>
      <c r="R12" s="74">
        <f>IFERROR(VLOOKUP(#REF!,March!$P$4:$S$13,4,0),0)</f>
        <v>0</v>
      </c>
      <c r="S12" s="74">
        <f t="shared" si="4"/>
        <v>0</v>
      </c>
      <c r="T12" s="74">
        <f t="shared" si="5"/>
        <v>0</v>
      </c>
      <c r="V12" s="74"/>
      <c r="Y12" s="74">
        <f>IFERROR(VLOOKUP(W12,March!W12:Z28,4,0),0)</f>
        <v>0</v>
      </c>
      <c r="Z12" s="74">
        <f t="shared" si="6"/>
        <v>0</v>
      </c>
      <c r="AA12" s="74">
        <f t="shared" si="7"/>
        <v>0</v>
      </c>
    </row>
    <row r="13" spans="1:27" x14ac:dyDescent="0.2">
      <c r="A13" s="74">
        <v>10</v>
      </c>
      <c r="D13" s="74">
        <f>IFERROR(VLOOKUP(B12,March!$B$3:$E$25,4,0),0)</f>
        <v>0</v>
      </c>
      <c r="E13" s="74">
        <f t="shared" si="0"/>
        <v>0</v>
      </c>
      <c r="F13" s="74">
        <f t="shared" si="1"/>
        <v>0</v>
      </c>
      <c r="H13" s="74">
        <v>10</v>
      </c>
      <c r="I13" s="94"/>
      <c r="J13" s="94"/>
      <c r="K13" s="74">
        <f>IFERROR(VLOOKUP(I13,March!I12:L24,4,0),0)</f>
        <v>0</v>
      </c>
      <c r="L13" s="74">
        <f t="shared" si="2"/>
        <v>0</v>
      </c>
      <c r="M13" s="74">
        <f t="shared" si="3"/>
        <v>0</v>
      </c>
      <c r="O13" s="74">
        <v>10</v>
      </c>
      <c r="R13" s="74">
        <f>IFERROR(VLOOKUP(P13,March!$P$4:$S$13,4,0),0)</f>
        <v>0</v>
      </c>
      <c r="S13" s="74">
        <f t="shared" si="4"/>
        <v>0</v>
      </c>
      <c r="T13" s="74">
        <f t="shared" si="5"/>
        <v>0</v>
      </c>
      <c r="V13" s="74"/>
      <c r="Y13" s="74">
        <f>IFERROR(VLOOKUP(W13,March!W13:Z29,4,0),0)</f>
        <v>0</v>
      </c>
      <c r="Z13" s="74">
        <f t="shared" si="6"/>
        <v>0</v>
      </c>
      <c r="AA13" s="74">
        <f t="shared" si="7"/>
        <v>0</v>
      </c>
    </row>
    <row r="14" spans="1:27" x14ac:dyDescent="0.2">
      <c r="A14" s="74">
        <v>11</v>
      </c>
      <c r="D14" s="74">
        <f>IFERROR(VLOOKUP(B13,March!$B$3:$E$25,4,0),0)</f>
        <v>0</v>
      </c>
      <c r="E14" s="74">
        <f t="shared" si="0"/>
        <v>0</v>
      </c>
      <c r="F14" s="74">
        <f t="shared" si="1"/>
        <v>0</v>
      </c>
      <c r="H14" s="74">
        <v>11</v>
      </c>
      <c r="J14" s="94"/>
      <c r="K14" s="74">
        <f>IFERROR(VLOOKUP(I14,March!I13:L25,4,0),0)</f>
        <v>0</v>
      </c>
      <c r="L14" s="74">
        <f t="shared" si="2"/>
        <v>0</v>
      </c>
      <c r="M14" s="74">
        <f t="shared" si="3"/>
        <v>0</v>
      </c>
      <c r="O14" s="74">
        <v>11</v>
      </c>
      <c r="R14" s="74">
        <f>IFERROR(VLOOKUP(P12,March!$P$4:$S$13,4,0),0)</f>
        <v>0</v>
      </c>
      <c r="S14" s="74">
        <f t="shared" si="4"/>
        <v>0</v>
      </c>
      <c r="T14" s="74">
        <f t="shared" si="5"/>
        <v>0</v>
      </c>
      <c r="V14" s="74"/>
      <c r="Y14" s="74">
        <f>IFERROR(VLOOKUP(W14,March!W14:Z30,4,0),0)</f>
        <v>0</v>
      </c>
      <c r="Z14" s="74">
        <f t="shared" si="6"/>
        <v>0</v>
      </c>
      <c r="AA14" s="74">
        <f t="shared" si="7"/>
        <v>0</v>
      </c>
    </row>
    <row r="15" spans="1:27" x14ac:dyDescent="0.2">
      <c r="A15" s="74">
        <v>12</v>
      </c>
      <c r="D15" s="74">
        <f>IFERROR(VLOOKUP(B14,March!$B$3:$E$25,4,0),0)</f>
        <v>0</v>
      </c>
      <c r="E15" s="74">
        <f t="shared" si="0"/>
        <v>0</v>
      </c>
      <c r="F15" s="74">
        <f t="shared" si="1"/>
        <v>0</v>
      </c>
      <c r="H15" s="74">
        <v>12</v>
      </c>
      <c r="J15" s="94"/>
      <c r="K15" s="74">
        <f>IFERROR(VLOOKUP(I15,March!I14:L26,4,0),0)</f>
        <v>0</v>
      </c>
      <c r="L15" s="74">
        <f t="shared" si="2"/>
        <v>0</v>
      </c>
      <c r="M15" s="74">
        <f t="shared" si="3"/>
        <v>0</v>
      </c>
      <c r="O15" s="74">
        <v>12</v>
      </c>
      <c r="R15" s="74">
        <f>IFERROR(VLOOKUP(P15,March!$P$4:$S$13,4,0),0)</f>
        <v>0</v>
      </c>
      <c r="S15" s="74">
        <f t="shared" si="4"/>
        <v>0</v>
      </c>
      <c r="T15" s="74">
        <f t="shared" si="5"/>
        <v>0</v>
      </c>
      <c r="V15" s="74"/>
      <c r="Y15" s="74">
        <f>IFERROR(VLOOKUP(W15,March!W15:Z31,4,0),0)</f>
        <v>0</v>
      </c>
      <c r="Z15" s="74">
        <f t="shared" si="6"/>
        <v>0</v>
      </c>
      <c r="AA15" s="74">
        <f t="shared" si="7"/>
        <v>0</v>
      </c>
    </row>
    <row r="16" spans="1:27" x14ac:dyDescent="0.2">
      <c r="A16" s="74">
        <v>13</v>
      </c>
      <c r="D16" s="74">
        <f>IFERROR(VLOOKUP(#REF!,March!$B$3:$E$25,4,0),0)</f>
        <v>0</v>
      </c>
      <c r="E16" s="74">
        <f t="shared" si="0"/>
        <v>0</v>
      </c>
      <c r="F16" s="74">
        <f t="shared" si="1"/>
        <v>0</v>
      </c>
      <c r="H16" s="74">
        <v>13</v>
      </c>
      <c r="J16" s="94"/>
      <c r="K16" s="74">
        <f>IFERROR(VLOOKUP(I16,March!I15:L27,4,0),0)</f>
        <v>0</v>
      </c>
      <c r="L16" s="74">
        <f t="shared" si="2"/>
        <v>0</v>
      </c>
      <c r="M16" s="74">
        <f t="shared" si="3"/>
        <v>0</v>
      </c>
      <c r="O16" s="74">
        <v>13</v>
      </c>
      <c r="R16" s="74">
        <f>IFERROR(VLOOKUP(P16,March!$P$4:$S$13,4,0),0)</f>
        <v>0</v>
      </c>
      <c r="S16" s="74">
        <f t="shared" si="4"/>
        <v>0</v>
      </c>
      <c r="T16" s="74">
        <f t="shared" si="5"/>
        <v>0</v>
      </c>
      <c r="V16" s="74"/>
      <c r="Y16" s="74">
        <f>IFERROR(VLOOKUP(W16,March!W16:Z32,4,0),0)</f>
        <v>0</v>
      </c>
      <c r="Z16" s="74">
        <f t="shared" si="6"/>
        <v>0</v>
      </c>
      <c r="AA16" s="74">
        <f t="shared" si="7"/>
        <v>0</v>
      </c>
    </row>
    <row r="17" spans="1:27" x14ac:dyDescent="0.2">
      <c r="A17" s="74">
        <v>14</v>
      </c>
      <c r="D17" s="74">
        <f>IFERROR(VLOOKUP(B15,March!$B$3:$E$25,4,0),0)</f>
        <v>0</v>
      </c>
      <c r="E17" s="74">
        <f t="shared" si="0"/>
        <v>0</v>
      </c>
      <c r="F17" s="74">
        <f t="shared" si="1"/>
        <v>0</v>
      </c>
      <c r="H17" s="74">
        <v>14</v>
      </c>
      <c r="J17" s="94"/>
      <c r="K17" s="74">
        <f>IFERROR(VLOOKUP(I17,March!I16:L28,4,0),0)</f>
        <v>0</v>
      </c>
      <c r="L17" s="74">
        <f t="shared" si="2"/>
        <v>0</v>
      </c>
      <c r="M17" s="74">
        <f t="shared" si="3"/>
        <v>0</v>
      </c>
      <c r="O17" s="74">
        <v>14</v>
      </c>
      <c r="R17" s="74">
        <f>IFERROR(VLOOKUP(P17,March!$P$4:$S$13,4,0),0)</f>
        <v>0</v>
      </c>
      <c r="S17" s="74">
        <f t="shared" si="4"/>
        <v>0</v>
      </c>
      <c r="T17" s="74">
        <f t="shared" si="5"/>
        <v>0</v>
      </c>
      <c r="V17" s="74"/>
      <c r="Y17" s="74">
        <f>IFERROR(VLOOKUP(W17,March!W17:Z33,4,0),0)</f>
        <v>0</v>
      </c>
      <c r="Z17" s="74">
        <f t="shared" si="6"/>
        <v>0</v>
      </c>
      <c r="AA17" s="74">
        <f t="shared" si="7"/>
        <v>0</v>
      </c>
    </row>
    <row r="18" spans="1:27" x14ac:dyDescent="0.2">
      <c r="A18" s="74">
        <v>15</v>
      </c>
      <c r="D18" s="74">
        <f>IFERROR(VLOOKUP(#REF!,March!$B$3:$E$25,4,0),0)</f>
        <v>0</v>
      </c>
      <c r="E18" s="74">
        <f t="shared" si="0"/>
        <v>0</v>
      </c>
      <c r="F18" s="74">
        <f t="shared" si="1"/>
        <v>0</v>
      </c>
      <c r="H18" s="74">
        <v>15</v>
      </c>
      <c r="J18" s="94"/>
      <c r="K18" s="74">
        <f>IFERROR(VLOOKUP(I18,March!I17:L29,4,0),0)</f>
        <v>0</v>
      </c>
      <c r="L18" s="74">
        <f t="shared" si="2"/>
        <v>0</v>
      </c>
      <c r="M18" s="74">
        <f t="shared" si="3"/>
        <v>0</v>
      </c>
      <c r="O18" s="74">
        <v>15</v>
      </c>
      <c r="R18" s="74">
        <f>IFERROR(VLOOKUP(P18,March!$P$4:$S$13,4,0),0)</f>
        <v>0</v>
      </c>
      <c r="S18" s="74">
        <f t="shared" si="4"/>
        <v>0</v>
      </c>
      <c r="T18" s="74">
        <f t="shared" si="5"/>
        <v>0</v>
      </c>
      <c r="V18" s="74"/>
      <c r="Y18" s="74">
        <f>IFERROR(VLOOKUP(W18,March!W18:Z34,4,0),0)</f>
        <v>0</v>
      </c>
      <c r="Z18" s="74">
        <f t="shared" si="6"/>
        <v>0</v>
      </c>
      <c r="AA18" s="74">
        <f t="shared" si="7"/>
        <v>0</v>
      </c>
    </row>
    <row r="19" spans="1:27" x14ac:dyDescent="0.2">
      <c r="A19" s="74">
        <v>16</v>
      </c>
      <c r="D19" s="74">
        <f>IFERROR(VLOOKUP(B16,March!$B$3:$E$25,4,0),0)</f>
        <v>0</v>
      </c>
      <c r="E19" s="74">
        <f t="shared" si="0"/>
        <v>0</v>
      </c>
      <c r="F19" s="74">
        <f t="shared" si="1"/>
        <v>0</v>
      </c>
      <c r="H19" s="74">
        <v>16</v>
      </c>
      <c r="J19" s="94"/>
      <c r="K19" s="74">
        <f>IFERROR(VLOOKUP(I19,March!I18:L30,4,0),0)</f>
        <v>0</v>
      </c>
      <c r="L19" s="74">
        <f t="shared" si="2"/>
        <v>0</v>
      </c>
      <c r="M19" s="74">
        <f t="shared" si="3"/>
        <v>0</v>
      </c>
      <c r="O19" s="74">
        <v>16</v>
      </c>
      <c r="R19" s="74">
        <f>IFERROR(VLOOKUP(P19,March!$P$4:$S$13,4,0),0)</f>
        <v>0</v>
      </c>
      <c r="S19" s="74">
        <f t="shared" si="4"/>
        <v>0</v>
      </c>
      <c r="T19" s="74">
        <f t="shared" si="5"/>
        <v>0</v>
      </c>
      <c r="V19" s="74"/>
      <c r="Y19" s="74">
        <f>IFERROR(VLOOKUP(W19,March!W19:Z35,4,0),0)</f>
        <v>0</v>
      </c>
      <c r="Z19" s="74">
        <f t="shared" si="6"/>
        <v>0</v>
      </c>
      <c r="AA19" s="74">
        <f t="shared" si="7"/>
        <v>0</v>
      </c>
    </row>
    <row r="20" spans="1:27" x14ac:dyDescent="0.2">
      <c r="A20" s="74">
        <v>17</v>
      </c>
      <c r="D20" s="74">
        <f>IFERROR(VLOOKUP(B20,March!$B$3:$E$25,4,0),0)</f>
        <v>0</v>
      </c>
      <c r="E20" s="74">
        <f t="shared" si="0"/>
        <v>0</v>
      </c>
      <c r="F20" s="74">
        <f t="shared" si="1"/>
        <v>0</v>
      </c>
      <c r="H20" s="74">
        <v>17</v>
      </c>
      <c r="J20" s="94"/>
      <c r="K20" s="74">
        <f>IFERROR(VLOOKUP(I20,March!I19:L31,4,0),0)</f>
        <v>0</v>
      </c>
      <c r="L20" s="74">
        <f t="shared" si="2"/>
        <v>0</v>
      </c>
      <c r="M20" s="74">
        <f t="shared" si="3"/>
        <v>0</v>
      </c>
    </row>
    <row r="21" spans="1:27" x14ac:dyDescent="0.2">
      <c r="H21" s="74">
        <v>18</v>
      </c>
      <c r="J21" s="94"/>
      <c r="K21" s="74">
        <f>IFERROR(VLOOKUP(I21,March!I20:L32,4,0),0)</f>
        <v>0</v>
      </c>
      <c r="L21" s="74">
        <f t="shared" si="2"/>
        <v>0</v>
      </c>
      <c r="M21" s="74">
        <f t="shared" si="3"/>
        <v>0</v>
      </c>
    </row>
    <row r="23" spans="1:27" x14ac:dyDescent="0.2">
      <c r="R23" s="76" t="s">
        <v>61</v>
      </c>
    </row>
    <row r="24" spans="1:27" x14ac:dyDescent="0.2">
      <c r="R24" s="76" t="s">
        <v>60</v>
      </c>
    </row>
    <row r="25" spans="1:27" x14ac:dyDescent="0.2">
      <c r="R25" s="76" t="s">
        <v>62</v>
      </c>
    </row>
    <row r="26" spans="1:27" x14ac:dyDescent="0.2">
      <c r="R26" s="76" t="s">
        <v>63</v>
      </c>
    </row>
    <row r="27" spans="1:27" x14ac:dyDescent="0.2">
      <c r="R27" s="76" t="s">
        <v>64</v>
      </c>
    </row>
  </sheetData>
  <mergeCells count="4">
    <mergeCell ref="A2:F2"/>
    <mergeCell ref="H2:M2"/>
    <mergeCell ref="O2:T2"/>
    <mergeCell ref="V2:AA2"/>
  </mergeCells>
  <dataValidations count="2">
    <dataValidation type="list" allowBlank="1" showInputMessage="1" showErrorMessage="1" sqref="X4:X19 Q13:Q19" xr:uid="{94D86CF4-0717-4CD7-8F1E-F85E1B404F8F}">
      <formula1>Points1</formula1>
    </dataValidation>
    <dataValidation type="list" allowBlank="1" showInputMessage="1" showErrorMessage="1" sqref="C4:C20 J4:J21 Q4:Q12" xr:uid="{C72ECD17-03FC-46E0-A024-355227FEF492}">
      <formula1>$R$23:$R$27</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2:CF131"/>
  <sheetViews>
    <sheetView showGridLines="0" zoomScale="75" workbookViewId="0">
      <selection activeCell="A4" sqref="A4:M4"/>
    </sheetView>
  </sheetViews>
  <sheetFormatPr defaultColWidth="9.140625" defaultRowHeight="15" customHeight="1" x14ac:dyDescent="0.2"/>
  <cols>
    <col min="1" max="12" width="3.7109375" style="2" customWidth="1"/>
    <col min="13" max="13" width="1.7109375" style="2" customWidth="1"/>
    <col min="14" max="24" width="3.7109375" style="2" customWidth="1"/>
    <col min="25" max="25" width="1.7109375" style="2" customWidth="1"/>
    <col min="26" max="36" width="3.7109375" style="2" customWidth="1"/>
    <col min="37" max="37" width="1.7109375" style="2" customWidth="1"/>
    <col min="38" max="48" width="3.7109375" style="2" customWidth="1"/>
    <col min="49" max="49" width="1.7109375" style="2" customWidth="1"/>
    <col min="50" max="60" width="3.7109375" style="2" customWidth="1"/>
    <col min="61" max="61" width="1.7109375" style="2" customWidth="1"/>
    <col min="62" max="72" width="3.7109375" style="2" customWidth="1"/>
    <col min="73" max="73" width="1.7109375" style="2" customWidth="1"/>
    <col min="74" max="84" width="3.7109375" style="2" customWidth="1"/>
    <col min="85" max="85" width="1.7109375" style="2" customWidth="1"/>
    <col min="86" max="86" width="3.7109375" style="2" customWidth="1"/>
    <col min="87" max="94" width="5.7109375" style="2" customWidth="1"/>
    <col min="95" max="144" width="25.7109375" style="2" customWidth="1"/>
    <col min="145" max="16384" width="9.140625" style="2"/>
  </cols>
  <sheetData>
    <row r="2" spans="1:84" ht="15" customHeight="1" x14ac:dyDescent="0.2">
      <c r="A2" s="115" t="s">
        <v>15</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4" spans="1:84" s="3" customFormat="1" ht="15" customHeight="1" x14ac:dyDescent="0.2">
      <c r="A4" s="114" t="s">
        <v>11</v>
      </c>
      <c r="B4" s="114"/>
      <c r="C4" s="114"/>
      <c r="D4" s="114"/>
      <c r="E4" s="114"/>
      <c r="F4" s="114"/>
      <c r="G4" s="114"/>
      <c r="H4" s="114"/>
      <c r="I4" s="114"/>
      <c r="J4" s="114"/>
      <c r="K4" s="114"/>
      <c r="L4" s="114"/>
      <c r="M4" s="114"/>
      <c r="N4" s="114" t="s">
        <v>21</v>
      </c>
      <c r="O4" s="114"/>
      <c r="P4" s="114"/>
      <c r="Q4" s="114"/>
      <c r="R4" s="114"/>
      <c r="S4" s="114"/>
      <c r="T4" s="114"/>
      <c r="U4" s="114"/>
      <c r="V4" s="114"/>
      <c r="W4" s="114"/>
      <c r="X4" s="114"/>
      <c r="Y4" s="114"/>
      <c r="Z4" s="114" t="s">
        <v>22</v>
      </c>
      <c r="AA4" s="114"/>
      <c r="AB4" s="114"/>
      <c r="AC4" s="114"/>
      <c r="AD4" s="114"/>
      <c r="AE4" s="114"/>
      <c r="AF4" s="114"/>
      <c r="AG4" s="114"/>
      <c r="AH4" s="114"/>
      <c r="AI4" s="114"/>
      <c r="AJ4" s="114"/>
      <c r="AK4" s="114"/>
      <c r="AL4" s="114" t="s">
        <v>12</v>
      </c>
      <c r="AM4" s="114"/>
      <c r="AN4" s="114"/>
      <c r="AO4" s="114"/>
      <c r="AP4" s="114"/>
      <c r="AQ4" s="114"/>
      <c r="AR4" s="114"/>
      <c r="AS4" s="114"/>
      <c r="AT4" s="114"/>
      <c r="AU4" s="114"/>
      <c r="AV4" s="114"/>
      <c r="AW4" s="114" t="s">
        <v>16</v>
      </c>
      <c r="AX4" s="114"/>
      <c r="AY4" s="114"/>
      <c r="AZ4" s="114"/>
      <c r="BA4" s="114"/>
      <c r="BB4" s="114"/>
      <c r="BC4" s="114"/>
      <c r="BD4" s="114"/>
      <c r="BE4" s="114"/>
      <c r="BF4" s="114"/>
      <c r="BG4" s="114"/>
      <c r="BH4" s="114"/>
      <c r="BI4" s="114" t="s">
        <v>0</v>
      </c>
      <c r="BJ4" s="114"/>
      <c r="BK4" s="114"/>
      <c r="BL4" s="114"/>
      <c r="BM4" s="114"/>
      <c r="BN4" s="114"/>
      <c r="BO4" s="114"/>
      <c r="BP4" s="114"/>
      <c r="BQ4" s="114"/>
      <c r="BR4" s="114"/>
      <c r="BS4" s="114"/>
      <c r="BT4" s="114"/>
    </row>
    <row r="5" spans="1:84" ht="15" customHeight="1" x14ac:dyDescent="0.2">
      <c r="A5" s="5"/>
      <c r="B5" s="4"/>
      <c r="G5" s="5">
        <f>IF(Setup!B3="Best of Three",2,3)</f>
        <v>2</v>
      </c>
      <c r="H5" s="5">
        <f>IF(OR(AND(H6=6,H7&lt;5),AND(H6=7,H7&lt;7),AND(H6&gt;7,H6-H7=2)),1,0)</f>
        <v>0</v>
      </c>
      <c r="I5" s="5">
        <f>IF(OR(AND(I6=6,I7&lt;5),AND(I6=7,I7&lt;7),AND(I6&gt;7,I6-I7=2)),1,0)</f>
        <v>0</v>
      </c>
      <c r="J5" s="5">
        <f>IF(OR(AND(J6=6,J7&lt;5),AND(J6=7,J7&lt;7),AND(J6&gt;7,J6-J7=2)),1,0)</f>
        <v>0</v>
      </c>
      <c r="K5" s="5">
        <f>IF(OR(AND(K6=6,K7&lt;5),AND(K6=7,K7&lt;7),AND(K6&gt;7,K6-K7=2)),1,0)</f>
        <v>0</v>
      </c>
      <c r="L5" s="5">
        <f>IF(OR(AND(L6=6,L7&lt;5),AND(L6=7,L7&lt;7),AND(L6&gt;7,L6-L7=2)),1,0)</f>
        <v>0</v>
      </c>
      <c r="M5" s="5"/>
      <c r="N5" s="5"/>
    </row>
    <row r="6" spans="1:84" ht="15" customHeight="1" x14ac:dyDescent="0.2">
      <c r="A6" s="5">
        <f>Setup!I15</f>
        <v>1</v>
      </c>
      <c r="B6" s="6" t="str">
        <f>IF(C6="Bye","","("&amp;A6&amp;")")</f>
        <v>(1)</v>
      </c>
      <c r="C6" s="7" t="str">
        <f>IF(AND(Setup!$B$2&gt;32,Setup!$B$2&lt;=64),IF(VLOOKUP(A6,Setup!$A$15:$B$78,2,FALSE)&lt;&gt;"",VLOOKUP(A6,Setup!$A$15:$B$78,2,FALSE),"Bye"),"")</f>
        <v/>
      </c>
      <c r="D6" s="7"/>
      <c r="E6" s="7"/>
      <c r="F6" s="7"/>
      <c r="G6" s="7"/>
      <c r="H6" s="23"/>
      <c r="I6" s="23"/>
      <c r="J6" s="23"/>
      <c r="K6" s="23"/>
      <c r="L6" s="23"/>
      <c r="M6" s="5">
        <f>SUM(H5:L5)</f>
        <v>0</v>
      </c>
      <c r="N6" s="5" t="str">
        <f>B6</f>
        <v>(1)</v>
      </c>
      <c r="CA6" s="8"/>
      <c r="CB6" s="8"/>
      <c r="CC6" s="8"/>
      <c r="CD6" s="8"/>
      <c r="CE6" s="8"/>
      <c r="CF6" s="8"/>
    </row>
    <row r="7" spans="1:84" ht="15" customHeight="1" x14ac:dyDescent="0.2">
      <c r="A7" s="5">
        <f>Setup!J15</f>
        <v>64</v>
      </c>
      <c r="B7" s="6" t="str">
        <f>IF(C7="Bye","","("&amp;A7&amp;")")</f>
        <v>(64)</v>
      </c>
      <c r="C7" s="2" t="str">
        <f>IF(AND(Setup!$B$2&gt;32,Setup!$B$2&lt;=64),IF(VLOOKUP(A7,Setup!$A$15:$B$78,2,FALSE)&lt;&gt;"",VLOOKUP(A7,Setup!$A$15:$B$78,2,FALSE),"Bye"),"")</f>
        <v/>
      </c>
      <c r="H7" s="24"/>
      <c r="I7" s="24"/>
      <c r="J7" s="24"/>
      <c r="K7" s="24"/>
      <c r="L7" s="24"/>
      <c r="M7" s="9">
        <f>SUM(H8:L8)</f>
        <v>0</v>
      </c>
      <c r="N7" s="5" t="str">
        <f>B7</f>
        <v>(64)</v>
      </c>
      <c r="T7" s="5">
        <f>IF(OR(AND(T8=6,T9&lt;5),AND(T8=7,T9&lt;7),AND(T8&gt;7,T8-T9=2)),1,0)</f>
        <v>0</v>
      </c>
      <c r="U7" s="5">
        <f>IF(OR(AND(U8=6,U9&lt;5),AND(U8=7,U9&lt;7),AND(U8&gt;7,U8-U9=2)),1,0)</f>
        <v>0</v>
      </c>
      <c r="V7" s="5">
        <f>IF(OR(AND(V8=6,V9&lt;5),AND(V8=7,V9&lt;7),AND(V8&gt;7,V8-V9=2)),1,0)</f>
        <v>0</v>
      </c>
      <c r="W7" s="5">
        <f>IF(OR(AND(W8=6,W9&lt;5),AND(W8=7,W9&lt;7),AND(W8&gt;7,W8-W9=2)),1,0)</f>
        <v>0</v>
      </c>
      <c r="X7" s="5">
        <f>IF(OR(AND(X8=6,X9&lt;5),AND(X8=7,X9&lt;7),AND(X8&gt;7,X8-X9=2)),1,0)</f>
        <v>0</v>
      </c>
      <c r="Y7" s="5"/>
      <c r="Z7" s="5"/>
      <c r="CA7" s="8"/>
      <c r="CB7" s="8"/>
      <c r="CC7" s="8"/>
      <c r="CD7" s="8"/>
      <c r="CE7" s="8"/>
      <c r="CF7" s="8"/>
    </row>
    <row r="8" spans="1:84" ht="15" customHeight="1" x14ac:dyDescent="0.2">
      <c r="A8" s="5"/>
      <c r="B8" s="4"/>
      <c r="H8" s="5">
        <f>IF(OR(AND(H7=6,H6&lt;5),AND(H7=7,H6&lt;7),AND(H7&gt;7,H7-H6=2)),1,0)</f>
        <v>0</v>
      </c>
      <c r="I8" s="5">
        <f>IF(OR(AND(I7=6,I6&lt;5),AND(I7=7,I6&lt;7),AND(I7&gt;7,I7-I6=2)),1,0)</f>
        <v>0</v>
      </c>
      <c r="J8" s="5">
        <f>IF(OR(AND(J7=6,J6&lt;5),AND(J7=7,J6&lt;7),AND(J7&gt;7,J7-J6=2)),1,0)</f>
        <v>0</v>
      </c>
      <c r="K8" s="5">
        <f>IF(OR(AND(K7=6,K6&lt;5),AND(K7=7,K6&lt;7),AND(K7&gt;7,K7-K6=2)),1,0)</f>
        <v>0</v>
      </c>
      <c r="L8" s="5">
        <f>IF(OR(AND(L7=6,L6&lt;5),AND(L7=7,L6&lt;7),AND(L7&gt;7,L7-L6=2)),1,0)</f>
        <v>0</v>
      </c>
      <c r="M8" s="10"/>
      <c r="N8" s="11" t="str">
        <f>IF(O8&lt;&gt;"",VLOOKUP(O8,C6:N7,12,FALSE),"")</f>
        <v/>
      </c>
      <c r="O8" s="7" t="str">
        <f>IF(AND(C6="Bye",C7="Bye"),"Bye",IF(OR(M6=$G$5,C7="Bye"),C6,IF(OR(M7=$G$5,C6="Bye"),C7,"")))</f>
        <v/>
      </c>
      <c r="P8" s="7"/>
      <c r="Q8" s="7"/>
      <c r="R8" s="7"/>
      <c r="S8" s="7"/>
      <c r="T8" s="23"/>
      <c r="U8" s="23"/>
      <c r="V8" s="23"/>
      <c r="W8" s="23"/>
      <c r="X8" s="23"/>
      <c r="Y8" s="5">
        <f>SUM(T7:X7)</f>
        <v>0</v>
      </c>
      <c r="Z8" s="5" t="str">
        <f>N8</f>
        <v/>
      </c>
    </row>
    <row r="9" spans="1:84" ht="15" customHeight="1" x14ac:dyDescent="0.2">
      <c r="A9" s="5"/>
      <c r="B9" s="4"/>
      <c r="H9" s="5">
        <f>IF(OR(AND(H10=6,H11&lt;5),AND(H10=7,H11&lt;7),AND(H10&gt;7,H10-H11=2)),1,0)</f>
        <v>0</v>
      </c>
      <c r="I9" s="5">
        <f>IF(OR(AND(I10=6,I11&lt;5),AND(I10=7,I11&lt;7),AND(I10&gt;7,I10-I11=2)),1,0)</f>
        <v>0</v>
      </c>
      <c r="J9" s="5">
        <f>IF(OR(AND(J10=6,J11&lt;5),AND(J10=7,J11&lt;7),AND(J10&gt;7,J10-J11=2)),1,0)</f>
        <v>0</v>
      </c>
      <c r="K9" s="5">
        <f>IF(OR(AND(K10=6,K11&lt;5),AND(K10=7,K11&lt;7),AND(K10&gt;7,K10-K11=2)),1,0)</f>
        <v>0</v>
      </c>
      <c r="L9" s="5">
        <f>IF(OR(AND(L10=6,L11&lt;5),AND(L10=7,L11&lt;7),AND(L10&gt;7,L10-L11=2)),1,0)</f>
        <v>0</v>
      </c>
      <c r="M9" s="10"/>
      <c r="N9" s="4" t="str">
        <f>IF(O9&lt;&gt;"",VLOOKUP(O9,C10:N11,12,FALSE),"")</f>
        <v/>
      </c>
      <c r="O9" s="2" t="str">
        <f>IF(AND(C10="Bye",C11="Bye"),"Bye",IF(OR(M10=$G$5,C11="Bye"),C10,IF(OR(M11=$G$5,C10="Bye"),C11,"")))</f>
        <v/>
      </c>
      <c r="T9" s="24"/>
      <c r="U9" s="24"/>
      <c r="V9" s="24"/>
      <c r="W9" s="24"/>
      <c r="X9" s="24"/>
      <c r="Y9" s="9">
        <f>SUM(T10:X10)</f>
        <v>0</v>
      </c>
      <c r="Z9" s="5" t="str">
        <f>N9</f>
        <v/>
      </c>
      <c r="BO9" s="8"/>
      <c r="BP9" s="8"/>
      <c r="BQ9" s="8"/>
      <c r="BR9" s="8"/>
      <c r="BS9" s="8"/>
      <c r="BT9" s="8"/>
    </row>
    <row r="10" spans="1:84" ht="15" customHeight="1" x14ac:dyDescent="0.2">
      <c r="A10" s="5">
        <f>Setup!I16</f>
        <v>32</v>
      </c>
      <c r="B10" s="6" t="str">
        <f>IF(C10="Bye","","("&amp;A10&amp;")")</f>
        <v>(32)</v>
      </c>
      <c r="C10" s="7" t="str">
        <f>IF(AND(Setup!$B$2&gt;32,Setup!$B$2&lt;=64),IF(VLOOKUP(A10,Setup!$A$15:$B$78,2,FALSE)&lt;&gt;"",VLOOKUP(A10,Setup!$A$15:$B$78,2,FALSE),"Bye"),"")</f>
        <v/>
      </c>
      <c r="D10" s="7"/>
      <c r="E10" s="7"/>
      <c r="F10" s="7"/>
      <c r="G10" s="7"/>
      <c r="H10" s="23"/>
      <c r="I10" s="23"/>
      <c r="J10" s="23"/>
      <c r="K10" s="23"/>
      <c r="L10" s="23"/>
      <c r="M10" s="12">
        <f>SUM(H9:L9)</f>
        <v>0</v>
      </c>
      <c r="N10" s="5" t="str">
        <f>B10</f>
        <v>(32)</v>
      </c>
      <c r="T10" s="5">
        <f>IF(OR(AND(T9=6,T8&lt;5),AND(T9=7,T8&lt;7),AND(T9&gt;7,T9-T8=2)),1,0)</f>
        <v>0</v>
      </c>
      <c r="U10" s="5">
        <f>IF(OR(AND(U9=6,U8&lt;5),AND(U9=7,U8&lt;7),AND(U9&gt;7,U9-U8=2)),1,0)</f>
        <v>0</v>
      </c>
      <c r="V10" s="5">
        <f>IF(OR(AND(V9=6,V8&lt;5),AND(V9=7,V8&lt;7),AND(V9&gt;7,V9-V8=2)),1,0)</f>
        <v>0</v>
      </c>
      <c r="W10" s="5">
        <f>IF(OR(AND(W9=6,W8&lt;5),AND(W9=7,W8&lt;7),AND(W9&gt;7,W9-W8=2)),1,0)</f>
        <v>0</v>
      </c>
      <c r="X10" s="5">
        <f>IF(OR(AND(X9=6,X8&lt;5),AND(X9=7,X8&lt;7),AND(X9&gt;7,X9-X8=2)),1,0)</f>
        <v>0</v>
      </c>
      <c r="Y10" s="35"/>
      <c r="BO10" s="8"/>
      <c r="BP10" s="8"/>
      <c r="BQ10" s="8"/>
      <c r="BR10" s="8"/>
      <c r="BS10" s="8"/>
      <c r="BT10" s="8"/>
    </row>
    <row r="11" spans="1:84" ht="15" customHeight="1" x14ac:dyDescent="0.2">
      <c r="A11" s="5">
        <f>Setup!J16</f>
        <v>33</v>
      </c>
      <c r="B11" s="6" t="str">
        <f>IF(C11="Bye","","("&amp;A11&amp;")")</f>
        <v>(33)</v>
      </c>
      <c r="C11" s="2" t="str">
        <f>IF(AND(Setup!$B$2&gt;32,Setup!$B$2&lt;=64),IF(VLOOKUP(A11,Setup!$A$15:$B$78,2,FALSE)&lt;&gt;"",VLOOKUP(A11,Setup!$A$15:$B$78,2,FALSE),"Bye"),"")</f>
        <v/>
      </c>
      <c r="H11" s="24"/>
      <c r="I11" s="24"/>
      <c r="J11" s="24"/>
      <c r="K11" s="24"/>
      <c r="L11" s="24"/>
      <c r="M11" s="13">
        <f>SUM(H12:L12)</f>
        <v>0</v>
      </c>
      <c r="N11" s="5" t="str">
        <f>B11</f>
        <v>(33)</v>
      </c>
      <c r="Y11" s="10"/>
      <c r="AF11" s="5">
        <f>IF(OR(AND(AF12=6,AF13&lt;5),AND(AF12=7,AF13&lt;7),AND(AF12&gt;7,AF12-AF13=2)),1,0)</f>
        <v>0</v>
      </c>
      <c r="AG11" s="5">
        <f>IF(OR(AND(AG12=6,AG13&lt;5),AND(AG12=7,AG13&lt;7),AND(AG12&gt;7,AG12-AG13=2)),1,0)</f>
        <v>0</v>
      </c>
      <c r="AH11" s="5">
        <f>IF(OR(AND(AH12=6,AH13&lt;5),AND(AH12=7,AH13&lt;7),AND(AH12&gt;7,AH12-AH13=2)),1,0)</f>
        <v>0</v>
      </c>
      <c r="AI11" s="5">
        <f>IF(OR(AND(AI12=6,AI13&lt;5),AND(AI12=7,AI13&lt;7),AND(AI12&gt;7,AI12-AI13=2)),1,0)</f>
        <v>0</v>
      </c>
      <c r="AJ11" s="5">
        <f>IF(OR(AND(AJ12=6,AJ13&lt;5),AND(AJ12=7,AJ13&lt;7),AND(AJ12&gt;7,AJ12-AJ13=2)),1,0)</f>
        <v>0</v>
      </c>
      <c r="AK11" s="5"/>
    </row>
    <row r="12" spans="1:84" ht="15" customHeight="1" x14ac:dyDescent="0.2">
      <c r="A12" s="5"/>
      <c r="B12" s="4"/>
      <c r="H12" s="5">
        <f>IF(OR(AND(H11=6,H10&lt;5),AND(H11=7,H10&lt;7),AND(H11&gt;7,H11-H10=2)),1,0)</f>
        <v>0</v>
      </c>
      <c r="I12" s="5">
        <f>IF(OR(AND(I11=6,I10&lt;5),AND(I11=7,I10&lt;7),AND(I11&gt;7,I11-I10=2)),1,0)</f>
        <v>0</v>
      </c>
      <c r="J12" s="5">
        <f>IF(OR(AND(J11=6,J10&lt;5),AND(J11=7,J10&lt;7),AND(J11&gt;7,J11-J10=2)),1,0)</f>
        <v>0</v>
      </c>
      <c r="K12" s="5">
        <f>IF(OR(AND(K11=6,K10&lt;5),AND(K11=7,K10&lt;7),AND(K11&gt;7,K11-K10=2)),1,0)</f>
        <v>0</v>
      </c>
      <c r="L12" s="5">
        <f>IF(OR(AND(L11=6,L10&lt;5),AND(L11=7,L10&lt;7),AND(L11&gt;7,L11-L10=2)),1,0)</f>
        <v>0</v>
      </c>
      <c r="M12" s="5"/>
      <c r="N12" s="5"/>
      <c r="Y12" s="10"/>
      <c r="Z12" s="11" t="str">
        <f>IF(AA12&lt;&gt;"",VLOOKUP(AA12,O8:Z9,12,FALSE),"")</f>
        <v/>
      </c>
      <c r="AA12" s="7" t="str">
        <f>IF(AND(O8="Bye",O9="Bye"),"Bye",IF(OR(Y8=$G$5,O9="Bye"),O8,IF(OR(Y9=$G$5,O8="Bye"),O9,"")))</f>
        <v/>
      </c>
      <c r="AB12" s="7"/>
      <c r="AC12" s="7"/>
      <c r="AD12" s="7"/>
      <c r="AE12" s="7"/>
      <c r="AF12" s="23"/>
      <c r="AG12" s="23"/>
      <c r="AH12" s="23"/>
      <c r="AI12" s="23"/>
      <c r="AJ12" s="23"/>
      <c r="AK12" s="5">
        <f>SUM(AF11:AJ11)</f>
        <v>0</v>
      </c>
      <c r="AL12" s="5" t="str">
        <f>Z12</f>
        <v/>
      </c>
      <c r="CA12" s="8"/>
      <c r="CB12" s="8"/>
      <c r="CC12" s="8"/>
      <c r="CD12" s="8"/>
      <c r="CE12" s="8"/>
      <c r="CF12" s="8"/>
    </row>
    <row r="13" spans="1:84" ht="15" customHeight="1" x14ac:dyDescent="0.2">
      <c r="A13" s="5"/>
      <c r="B13" s="4"/>
      <c r="H13" s="5">
        <f>IF(OR(AND(H14=6,H15&lt;5),AND(H14=7,H15&lt;7),AND(H14&gt;7,H14-H15=2)),1,0)</f>
        <v>0</v>
      </c>
      <c r="I13" s="5">
        <f>IF(OR(AND(I14=6,I15&lt;5),AND(I14=7,I15&lt;7),AND(I14&gt;7,I14-I15=2)),1,0)</f>
        <v>0</v>
      </c>
      <c r="J13" s="5">
        <f>IF(OR(AND(J14=6,J15&lt;5),AND(J14=7,J15&lt;7),AND(J14&gt;7,J14-J15=2)),1,0)</f>
        <v>0</v>
      </c>
      <c r="K13" s="5">
        <f>IF(OR(AND(K14=6,K15&lt;5),AND(K14=7,K15&lt;7),AND(K14&gt;7,K14-K15=2)),1,0)</f>
        <v>0</v>
      </c>
      <c r="L13" s="5">
        <f>IF(OR(AND(L14=6,L15&lt;5),AND(L14=7,L15&lt;7),AND(L14&gt;7,L14-L15=2)),1,0)</f>
        <v>0</v>
      </c>
      <c r="Y13" s="10"/>
      <c r="Z13" s="4" t="str">
        <f>IF(AA13&lt;&gt;"",VLOOKUP(AA13,O16:Z17,12,FALSE),"")</f>
        <v/>
      </c>
      <c r="AA13" s="2" t="str">
        <f>IF(AND(O16="Bye",O17="Bye"),"Bye",IF(OR(O17="Bye",Y16=$G$5),O16,IF(OR(Y17=$G$5,O16="Bye"),O17,"")))</f>
        <v/>
      </c>
      <c r="AF13" s="24"/>
      <c r="AG13" s="24"/>
      <c r="AH13" s="24"/>
      <c r="AI13" s="24"/>
      <c r="AJ13" s="24"/>
      <c r="AK13" s="9">
        <f>SUM(AF14:AJ14)</f>
        <v>0</v>
      </c>
      <c r="AL13" s="5" t="str">
        <f>Z13</f>
        <v/>
      </c>
      <c r="CA13" s="8"/>
      <c r="CB13" s="8"/>
      <c r="CC13" s="8"/>
      <c r="CD13" s="8"/>
      <c r="CE13" s="8"/>
      <c r="CF13" s="8"/>
    </row>
    <row r="14" spans="1:84" ht="15" customHeight="1" x14ac:dyDescent="0.2">
      <c r="A14" s="5">
        <f>Setup!I17</f>
        <v>16</v>
      </c>
      <c r="B14" s="6" t="str">
        <f>IF(C14="Bye","","("&amp;A14&amp;")")</f>
        <v>(16)</v>
      </c>
      <c r="C14" s="7" t="str">
        <f>IF(AND(Setup!$B$2&gt;32,Setup!$B$2&lt;=64),IF(VLOOKUP(A14,Setup!$A$15:$B$78,2,FALSE)&lt;&gt;"",VLOOKUP(A14,Setup!$A$15:$B$78,2,FALSE),"Bye"),"")</f>
        <v/>
      </c>
      <c r="D14" s="7"/>
      <c r="E14" s="7"/>
      <c r="F14" s="7"/>
      <c r="G14" s="7"/>
      <c r="H14" s="23"/>
      <c r="I14" s="23"/>
      <c r="J14" s="23"/>
      <c r="K14" s="23"/>
      <c r="L14" s="23"/>
      <c r="M14" s="5">
        <f>SUM(H13:L13)</f>
        <v>0</v>
      </c>
      <c r="N14" s="5" t="str">
        <f>B14</f>
        <v>(16)</v>
      </c>
      <c r="Y14" s="10"/>
      <c r="AF14" s="5">
        <f>IF(OR(AND(AF13=6,AF12&lt;5),AND(AF13=7,AF12&lt;7),AND(AF13&gt;7,AF13-AF12=2)),1,0)</f>
        <v>0</v>
      </c>
      <c r="AG14" s="5">
        <f>IF(OR(AND(AG13=6,AG12&lt;5),AND(AG13=7,AG12&lt;7),AND(AG13&gt;7,AG13-AG12=2)),1,0)</f>
        <v>0</v>
      </c>
      <c r="AH14" s="5">
        <f>IF(OR(AND(AH13=6,AH12&lt;5),AND(AH13=7,AH12&lt;7),AND(AH13&gt;7,AH13-AH12=2)),1,0)</f>
        <v>0</v>
      </c>
      <c r="AI14" s="5">
        <f>IF(OR(AND(AI13=6,AI12&lt;5),AND(AI13=7,AI12&lt;7),AND(AI13&gt;7,AI13-AI12=2)),1,0)</f>
        <v>0</v>
      </c>
      <c r="AJ14" s="5">
        <f>IF(OR(AND(AJ13=6,AJ12&lt;5),AND(AJ13=7,AJ12&lt;7),AND(AJ13&gt;7,AJ13-AJ12=2)),1,0)</f>
        <v>0</v>
      </c>
      <c r="AK14" s="35"/>
      <c r="AL14" s="5"/>
      <c r="AM14" s="5"/>
      <c r="AN14" s="5"/>
      <c r="AO14" s="5"/>
      <c r="AP14" s="5"/>
      <c r="AQ14" s="5"/>
    </row>
    <row r="15" spans="1:84" ht="15" customHeight="1" x14ac:dyDescent="0.2">
      <c r="A15" s="5">
        <f>Setup!J17</f>
        <v>49</v>
      </c>
      <c r="B15" s="6" t="str">
        <f>IF(C15="Bye","","("&amp;A15&amp;")")</f>
        <v>(49)</v>
      </c>
      <c r="C15" s="2" t="str">
        <f>IF(AND(Setup!$B$2&gt;32,Setup!$B$2&lt;=64),IF(VLOOKUP(A15,Setup!$A$15:$B$78,2,FALSE)&lt;&gt;"",VLOOKUP(A15,Setup!$A$15:$B$78,2,FALSE),"Bye"),"")</f>
        <v/>
      </c>
      <c r="H15" s="24"/>
      <c r="I15" s="24"/>
      <c r="J15" s="24"/>
      <c r="K15" s="24"/>
      <c r="L15" s="24"/>
      <c r="M15" s="9">
        <f>SUM(H16:L16)</f>
        <v>0</v>
      </c>
      <c r="N15" s="5" t="str">
        <f>B15</f>
        <v>(49)</v>
      </c>
      <c r="T15" s="5">
        <f>IF(OR(AND(T16=6,T17&lt;5),AND(T16=7,T17&lt;7),AND(T16&gt;7,T16-T17=2)),1,0)</f>
        <v>0</v>
      </c>
      <c r="U15" s="5">
        <f>IF(OR(AND(U16=6,U17&lt;5),AND(U16=7,U17&lt;7),AND(U16&gt;7,U16-U17=2)),1,0)</f>
        <v>0</v>
      </c>
      <c r="V15" s="5">
        <f>IF(OR(AND(V16=6,V17&lt;5),AND(V16=7,V17&lt;7),AND(V16&gt;7,V16-V17=2)),1,0)</f>
        <v>0</v>
      </c>
      <c r="W15" s="5">
        <f>IF(OR(AND(W16=6,W17&lt;5),AND(W16=7,W17&lt;7),AND(W16&gt;7,W16-W17=2)),1,0)</f>
        <v>0</v>
      </c>
      <c r="X15" s="5">
        <f>IF(OR(AND(X16=6,X17&lt;5),AND(X16=7,X17&lt;7),AND(X16&gt;7,X16-X17=2)),1,0)</f>
        <v>0</v>
      </c>
      <c r="Y15" s="10"/>
      <c r="AK15" s="10"/>
      <c r="BC15" s="8"/>
      <c r="BD15" s="8"/>
      <c r="BE15" s="8"/>
      <c r="BF15" s="8"/>
      <c r="BG15" s="8"/>
      <c r="BH15" s="8"/>
    </row>
    <row r="16" spans="1:84" ht="15" customHeight="1" x14ac:dyDescent="0.2">
      <c r="A16" s="5"/>
      <c r="B16" s="4"/>
      <c r="H16" s="5">
        <f>IF(OR(AND(H15=6,H14&lt;5),AND(H15=7,H14&lt;7),AND(H15&gt;7,H15-H14=2)),1,0)</f>
        <v>0</v>
      </c>
      <c r="I16" s="5">
        <f>IF(OR(AND(I15=6,I14&lt;5),AND(I15=7,I14&lt;7),AND(I15&gt;7,I15-I14=2)),1,0)</f>
        <v>0</v>
      </c>
      <c r="J16" s="5">
        <f>IF(OR(AND(J15=6,J14&lt;5),AND(J15=7,J14&lt;7),AND(J15&gt;7,J15-J14=2)),1,0)</f>
        <v>0</v>
      </c>
      <c r="K16" s="5">
        <f>IF(OR(AND(K15=6,K14&lt;5),AND(K15=7,K14&lt;7),AND(K15&gt;7,K15-K14=2)),1,0)</f>
        <v>0</v>
      </c>
      <c r="L16" s="5">
        <f>IF(OR(AND(L15=6,L14&lt;5),AND(L15=7,L14&lt;7),AND(L15&gt;7,L15-L14=2)),1,0)</f>
        <v>0</v>
      </c>
      <c r="M16" s="10"/>
      <c r="N16" s="11" t="str">
        <f>IF(O16&lt;&gt;"",VLOOKUP(O16,C14:N15,12,FALSE),"")</f>
        <v/>
      </c>
      <c r="O16" s="7" t="str">
        <f>IF(AND(C14="Bye",C15="Bye"),"Bye",IF(OR(M14=$G$5,C15="Bye"),C14,IF(OR(M15=$G$5,C14="Bye"),C15,"")))</f>
        <v/>
      </c>
      <c r="P16" s="7"/>
      <c r="Q16" s="7"/>
      <c r="R16" s="7"/>
      <c r="S16" s="7"/>
      <c r="T16" s="23"/>
      <c r="U16" s="23"/>
      <c r="V16" s="23"/>
      <c r="W16" s="23"/>
      <c r="X16" s="23"/>
      <c r="Y16" s="12">
        <f>SUM(T15:X15)</f>
        <v>0</v>
      </c>
      <c r="Z16" s="5" t="str">
        <f>N16</f>
        <v/>
      </c>
      <c r="AK16" s="10"/>
      <c r="BC16" s="8"/>
      <c r="BD16" s="8"/>
      <c r="BE16" s="8"/>
      <c r="BF16" s="8"/>
      <c r="BG16" s="8"/>
      <c r="BH16" s="8"/>
    </row>
    <row r="17" spans="1:84" ht="15" customHeight="1" x14ac:dyDescent="0.2">
      <c r="A17" s="5"/>
      <c r="B17" s="4"/>
      <c r="H17" s="5">
        <f>IF(OR(AND(H18=6,H19&lt;5),AND(H18=7,H19&lt;7),AND(H18&gt;7,H18-H19=2)),1,0)</f>
        <v>0</v>
      </c>
      <c r="I17" s="5">
        <f>IF(OR(AND(I18=6,I19&lt;5),AND(I18=7,I19&lt;7),AND(I18&gt;7,I18-I19=2)),1,0)</f>
        <v>0</v>
      </c>
      <c r="J17" s="5">
        <f>IF(OR(AND(J18=6,J19&lt;5),AND(J18=7,J19&lt;7),AND(J18&gt;7,J18-J19=2)),1,0)</f>
        <v>0</v>
      </c>
      <c r="K17" s="5">
        <f>IF(OR(AND(K18=6,K19&lt;5),AND(K18=7,K19&lt;7),AND(K18&gt;7,K18-K19=2)),1,0)</f>
        <v>0</v>
      </c>
      <c r="L17" s="5">
        <f>IF(OR(AND(L18=6,L19&lt;5),AND(L18=7,L19&lt;7),AND(L18&gt;7,L18-L19=2)),1,0)</f>
        <v>0</v>
      </c>
      <c r="M17" s="10"/>
      <c r="N17" s="4" t="str">
        <f>IF(O17&lt;&gt;"",VLOOKUP(O17,C18:N19,12,FALSE),"")</f>
        <v/>
      </c>
      <c r="O17" s="2" t="str">
        <f>IF(AND(C18="Bye",C19="Bye"),"Bye",IF(OR(M18=$G$5,C19="Bye"),C18,IF(OR(M19=$G$5,C18="Bye"),C19,"")))</f>
        <v/>
      </c>
      <c r="T17" s="24"/>
      <c r="U17" s="24"/>
      <c r="V17" s="24"/>
      <c r="W17" s="24"/>
      <c r="X17" s="24"/>
      <c r="Y17" s="13">
        <f>SUM(T18:X18)</f>
        <v>0</v>
      </c>
      <c r="Z17" s="5" t="str">
        <f>N17</f>
        <v/>
      </c>
      <c r="AK17" s="10"/>
    </row>
    <row r="18" spans="1:84" ht="15" customHeight="1" x14ac:dyDescent="0.2">
      <c r="A18" s="5">
        <f>Setup!I18</f>
        <v>17</v>
      </c>
      <c r="B18" s="6" t="str">
        <f>IF(C18="Bye","","("&amp;A18&amp;")")</f>
        <v>(17)</v>
      </c>
      <c r="C18" s="7" t="str">
        <f>IF(AND(Setup!$B$2&gt;32,Setup!$B$2&lt;=64),IF(VLOOKUP(A18,Setup!$A$15:$B$78,2,FALSE)&lt;&gt;"",VLOOKUP(A18,Setup!$A$15:$B$78,2,FALSE),"Bye"),"")</f>
        <v/>
      </c>
      <c r="D18" s="7"/>
      <c r="E18" s="7"/>
      <c r="F18" s="7"/>
      <c r="G18" s="7"/>
      <c r="H18" s="23"/>
      <c r="I18" s="23"/>
      <c r="J18" s="23"/>
      <c r="K18" s="23"/>
      <c r="L18" s="23"/>
      <c r="M18" s="12">
        <f>SUM(H17:L17)</f>
        <v>0</v>
      </c>
      <c r="N18" s="5" t="str">
        <f>B18</f>
        <v>(17)</v>
      </c>
      <c r="T18" s="5">
        <f>IF(OR(AND(T17=6,T16&lt;5),AND(T17=7,T16&lt;7),AND(T17&gt;7,T17-T16=2)),1,0)</f>
        <v>0</v>
      </c>
      <c r="U18" s="5">
        <f>IF(OR(AND(U17=6,U16&lt;5),AND(U17=7,U16&lt;7),AND(U17&gt;7,U17-U16=2)),1,0)</f>
        <v>0</v>
      </c>
      <c r="V18" s="5">
        <f>IF(OR(AND(V17=6,V16&lt;5),AND(V17=7,V16&lt;7),AND(V17&gt;7,V17-V16=2)),1,0)</f>
        <v>0</v>
      </c>
      <c r="W18" s="5">
        <f>IF(OR(AND(W17=6,W16&lt;5),AND(W17=7,W16&lt;7),AND(W17&gt;7,W17-W16=2)),1,0)</f>
        <v>0</v>
      </c>
      <c r="X18" s="5">
        <f>IF(OR(AND(X17=6,X16&lt;5),AND(X17=7,X16&lt;7),AND(X17&gt;7,X17-X16=2)),1,0)</f>
        <v>0</v>
      </c>
      <c r="AK18" s="10"/>
      <c r="CA18" s="8"/>
      <c r="CB18" s="8"/>
      <c r="CC18" s="8"/>
      <c r="CD18" s="8"/>
      <c r="CE18" s="8"/>
      <c r="CF18" s="8"/>
    </row>
    <row r="19" spans="1:84" ht="15" customHeight="1" x14ac:dyDescent="0.2">
      <c r="A19" s="5">
        <f>Setup!J18</f>
        <v>48</v>
      </c>
      <c r="B19" s="6" t="str">
        <f>IF(C19="Bye","","("&amp;A19&amp;")")</f>
        <v>(48)</v>
      </c>
      <c r="C19" s="2" t="str">
        <f>IF(AND(Setup!$B$2&gt;32,Setup!$B$2&lt;=64),IF(VLOOKUP(A19,Setup!$A$15:$B$78,2,FALSE)&lt;&gt;"",VLOOKUP(A19,Setup!$A$15:$B$78,2,FALSE),"Bye"),"")</f>
        <v/>
      </c>
      <c r="H19" s="24"/>
      <c r="I19" s="24"/>
      <c r="J19" s="24"/>
      <c r="K19" s="24"/>
      <c r="L19" s="24"/>
      <c r="M19" s="13">
        <f>SUM(H20:L20)</f>
        <v>0</v>
      </c>
      <c r="N19" s="5" t="str">
        <f>B19</f>
        <v>(48)</v>
      </c>
      <c r="AK19" s="10"/>
      <c r="AR19" s="5">
        <f>IF(OR(AND(AR20=6,AR21&lt;5),AND(AR20=7,AR21&lt;7),AND(AR20&gt;7,AR20-AR21=2)),1,0)</f>
        <v>0</v>
      </c>
      <c r="AS19" s="5">
        <f>IF(OR(AND(AS20=6,AS21&lt;5),AND(AS20=7,AS21&lt;7),AND(AS20&gt;7,AS20-AS21=2)),1,0)</f>
        <v>0</v>
      </c>
      <c r="AT19" s="5">
        <f>IF(OR(AND(AT20=6,AT21&lt;5),AND(AT20=7,AT21&lt;7),AND(AT20&gt;7,AT20-AT21=2)),1,0)</f>
        <v>0</v>
      </c>
      <c r="AU19" s="5">
        <f>IF(OR(AND(AU20=6,AU21&lt;5),AND(AU20=7,AU21&lt;7),AND(AU20&gt;7,AU20-AU21=2)),1,0)</f>
        <v>0</v>
      </c>
      <c r="AV19" s="5">
        <f>IF(OR(AND(AV20=6,AV21&lt;5),AND(AV20=7,AV21&lt;7),AND(AV20&gt;7,AV20-AV21=2)),1,0)</f>
        <v>0</v>
      </c>
      <c r="AW19" s="5"/>
      <c r="CA19" s="8"/>
      <c r="CB19" s="8"/>
      <c r="CC19" s="8"/>
      <c r="CD19" s="8"/>
      <c r="CE19" s="8"/>
      <c r="CF19" s="8"/>
    </row>
    <row r="20" spans="1:84" ht="15" customHeight="1" x14ac:dyDescent="0.2">
      <c r="A20" s="5"/>
      <c r="B20" s="4"/>
      <c r="H20" s="5">
        <f>IF(OR(AND(H19=6,H18&lt;5),AND(H19=7,H18&lt;7),AND(H19&gt;7,H19-H18=2)),1,0)</f>
        <v>0</v>
      </c>
      <c r="I20" s="5">
        <f>IF(OR(AND(I19=6,I18&lt;5),AND(I19=7,I18&lt;7),AND(I19&gt;7,I19-I18=2)),1,0)</f>
        <v>0</v>
      </c>
      <c r="J20" s="5">
        <f>IF(OR(AND(J19=6,J18&lt;5),AND(J19=7,J18&lt;7),AND(J19&gt;7,J19-J18=2)),1,0)</f>
        <v>0</v>
      </c>
      <c r="K20" s="5">
        <f>IF(OR(AND(K19=6,K18&lt;5),AND(K19=7,K18&lt;7),AND(K19&gt;7,K19-K18=2)),1,0)</f>
        <v>0</v>
      </c>
      <c r="L20" s="5">
        <f>IF(OR(AND(L19=6,L18&lt;5),AND(L19=7,L18&lt;7),AND(L19&gt;7,L19-L18=2)),1,0)</f>
        <v>0</v>
      </c>
      <c r="AK20" s="10"/>
      <c r="AL20" s="11" t="str">
        <f>IF(AM20&lt;&gt;"",VLOOKUP(AM20,AA12:AL13,12,FALSE),"")</f>
        <v/>
      </c>
      <c r="AM20" s="7" t="str">
        <f>IF(AK12=$G$5,AA12,IF(AK13=$G$5,AA13,""))</f>
        <v/>
      </c>
      <c r="AN20" s="7"/>
      <c r="AO20" s="7"/>
      <c r="AP20" s="7"/>
      <c r="AQ20" s="7"/>
      <c r="AR20" s="23"/>
      <c r="AS20" s="23"/>
      <c r="AT20" s="23"/>
      <c r="AU20" s="23"/>
      <c r="AV20" s="23"/>
      <c r="AW20" s="33">
        <f>SUM(AR19:AV19)</f>
        <v>0</v>
      </c>
      <c r="AX20" s="5" t="str">
        <f>AL20</f>
        <v/>
      </c>
    </row>
    <row r="21" spans="1:84" ht="15" customHeight="1" x14ac:dyDescent="0.2">
      <c r="A21" s="5"/>
      <c r="B21" s="4"/>
      <c r="H21" s="5">
        <f>IF(OR(AND(H22=6,H23&lt;5),AND(H22=7,H23&lt;7),AND(H22&gt;7,H22-H23=2)),1,0)</f>
        <v>0</v>
      </c>
      <c r="I21" s="5">
        <f>IF(OR(AND(I22=6,I23&lt;5),AND(I22=7,I23&lt;7),AND(I22&gt;7,I22-I23=2)),1,0)</f>
        <v>0</v>
      </c>
      <c r="J21" s="5">
        <f>IF(OR(AND(J22=6,J23&lt;5),AND(J22=7,J23&lt;7),AND(J22&gt;7,J22-J23=2)),1,0)</f>
        <v>0</v>
      </c>
      <c r="K21" s="5">
        <f>IF(OR(AND(K22=6,K23&lt;5),AND(K22=7,K23&lt;7),AND(K22&gt;7,K22-K23=2)),1,0)</f>
        <v>0</v>
      </c>
      <c r="L21" s="5">
        <f>IF(OR(AND(L22=6,L23&lt;5),AND(L22=7,L23&lt;7),AND(L22&gt;7,L22-L23=2)),1,0)</f>
        <v>0</v>
      </c>
      <c r="M21" s="5"/>
      <c r="AK21" s="10"/>
      <c r="AL21" s="4" t="str">
        <f>IF(AM21&lt;&gt;"",VLOOKUP(AM21,AA28:AL29,12,FALSE),"")</f>
        <v/>
      </c>
      <c r="AM21" s="2" t="str">
        <f>IF(AK28=$G$5,AA28,IF(AK29=$G$5,AA29,""))</f>
        <v/>
      </c>
      <c r="AR21" s="24"/>
      <c r="AS21" s="24"/>
      <c r="AT21" s="24"/>
      <c r="AU21" s="24"/>
      <c r="AV21" s="24"/>
      <c r="AW21" s="9">
        <f>SUM(AR22:AV22)</f>
        <v>0</v>
      </c>
      <c r="AX21" s="5" t="str">
        <f>AL21</f>
        <v/>
      </c>
      <c r="BO21" s="8"/>
      <c r="BP21" s="8"/>
      <c r="BQ21" s="8"/>
      <c r="BR21" s="8"/>
      <c r="BS21" s="8"/>
      <c r="BT21" s="8"/>
    </row>
    <row r="22" spans="1:84" ht="15" customHeight="1" x14ac:dyDescent="0.2">
      <c r="A22" s="5">
        <f>Setup!I19</f>
        <v>9</v>
      </c>
      <c r="B22" s="6" t="str">
        <f>IF(C22="Bye","","("&amp;A22&amp;")")</f>
        <v>(9)</v>
      </c>
      <c r="C22" s="7" t="str">
        <f>IF(AND(Setup!$B$2&gt;32,Setup!$B$2&lt;=64),IF(VLOOKUP(A22,Setup!$A$15:$B$78,2,FALSE)&lt;&gt;"",VLOOKUP(A22,Setup!$A$15:$B$78,2,FALSE),"Bye"),"")</f>
        <v/>
      </c>
      <c r="D22" s="7"/>
      <c r="E22" s="7"/>
      <c r="F22" s="7"/>
      <c r="G22" s="7"/>
      <c r="H22" s="23"/>
      <c r="I22" s="23"/>
      <c r="J22" s="23"/>
      <c r="K22" s="23"/>
      <c r="L22" s="23"/>
      <c r="M22" s="5">
        <f>SUM(H21:L21)</f>
        <v>0</v>
      </c>
      <c r="N22" s="5" t="str">
        <f>B22</f>
        <v>(9)</v>
      </c>
      <c r="AK22" s="10"/>
      <c r="AR22" s="5">
        <f>IF(OR(AND(AR21=6,AR20&lt;5),AND(AR21=7,AR20&lt;7),AND(AR21&gt;7,AR21-AR20=2)),1,0)</f>
        <v>0</v>
      </c>
      <c r="AS22" s="5">
        <f>IF(OR(AND(AS21=6,AS20&lt;5),AND(AS21=7,AS20&lt;7),AND(AS21&gt;7,AS21-AS20=2)),1,0)</f>
        <v>0</v>
      </c>
      <c r="AT22" s="5">
        <f>IF(OR(AND(AT21=6,AT20&lt;5),AND(AT21=7,AT20&lt;7),AND(AT21&gt;7,AT21-AT20=2)),1,0)</f>
        <v>0</v>
      </c>
      <c r="AU22" s="5">
        <f>IF(OR(AND(AU21=6,AU20&lt;5),AND(AU21=7,AU20&lt;7),AND(AU21&gt;7,AU21-AU20=2)),1,0)</f>
        <v>0</v>
      </c>
      <c r="AV22" s="5">
        <f>IF(OR(AND(AV21=6,AV20&lt;5),AND(AV21=7,AV20&lt;7),AND(AV21&gt;7,AV21-AV20=2)),1,0)</f>
        <v>0</v>
      </c>
      <c r="AW22" s="10"/>
      <c r="BO22" s="8"/>
      <c r="BP22" s="8"/>
      <c r="BQ22" s="8"/>
      <c r="BR22" s="8"/>
      <c r="BS22" s="8"/>
      <c r="BT22" s="8"/>
    </row>
    <row r="23" spans="1:84" ht="15" customHeight="1" x14ac:dyDescent="0.2">
      <c r="A23" s="5">
        <f>Setup!J19</f>
        <v>56</v>
      </c>
      <c r="B23" s="6" t="str">
        <f>IF(C23="Bye","","("&amp;A23&amp;")")</f>
        <v>(56)</v>
      </c>
      <c r="C23" s="2" t="str">
        <f>IF(AND(Setup!$B$2&gt;32,Setup!$B$2&lt;=64),IF(VLOOKUP(A23,Setup!$A$15:$B$78,2,FALSE)&lt;&gt;"",VLOOKUP(A23,Setup!$A$15:$B$78,2,FALSE),"Bye"),"")</f>
        <v/>
      </c>
      <c r="H23" s="24"/>
      <c r="I23" s="24"/>
      <c r="J23" s="24"/>
      <c r="K23" s="24"/>
      <c r="L23" s="24"/>
      <c r="M23" s="9">
        <f>SUM(H24:L24)</f>
        <v>0</v>
      </c>
      <c r="N23" s="5" t="str">
        <f>B23</f>
        <v>(56)</v>
      </c>
      <c r="T23" s="5">
        <f>IF(OR(AND(T24=6,T25&lt;5),AND(T24=7,T25&lt;7),AND(T24&gt;7,T24-T25=2)),1,0)</f>
        <v>0</v>
      </c>
      <c r="U23" s="5">
        <f>IF(OR(AND(U24=6,U25&lt;5),AND(U24=7,U25&lt;7),AND(U24&gt;7,U24-U25=2)),1,0)</f>
        <v>0</v>
      </c>
      <c r="V23" s="5">
        <f>IF(OR(AND(V24=6,V25&lt;5),AND(V24=7,V25&lt;7),AND(V24&gt;7,V24-V25=2)),1,0)</f>
        <v>0</v>
      </c>
      <c r="W23" s="5">
        <f>IF(OR(AND(W24=6,W25&lt;5),AND(W24=7,W25&lt;7),AND(W24&gt;7,W24-W25=2)),1,0)</f>
        <v>0</v>
      </c>
      <c r="X23" s="5">
        <f>IF(OR(AND(X24=6,X25&lt;5),AND(X24=7,X25&lt;7),AND(X24&gt;7,X24-X25=2)),1,0)</f>
        <v>0</v>
      </c>
      <c r="Y23" s="5"/>
      <c r="Z23" s="5"/>
      <c r="AK23" s="10"/>
      <c r="AW23" s="10"/>
    </row>
    <row r="24" spans="1:84" ht="15" customHeight="1" x14ac:dyDescent="0.2">
      <c r="A24" s="5"/>
      <c r="B24" s="4"/>
      <c r="H24" s="5">
        <f>IF(OR(AND(H23=6,H22&lt;5),AND(H23=7,H22&lt;7),AND(H23&gt;7,H23-H22=2)),1,0)</f>
        <v>0</v>
      </c>
      <c r="I24" s="5">
        <f>IF(OR(AND(I23=6,I22&lt;5),AND(I23=7,I22&lt;7),AND(I23&gt;7,I23-I22=2)),1,0)</f>
        <v>0</v>
      </c>
      <c r="J24" s="5">
        <f>IF(OR(AND(J23=6,J22&lt;5),AND(J23=7,J22&lt;7),AND(J23&gt;7,J23-J22=2)),1,0)</f>
        <v>0</v>
      </c>
      <c r="K24" s="5">
        <f>IF(OR(AND(K23=6,K22&lt;5),AND(K23=7,K22&lt;7),AND(K23&gt;7,K23-K22=2)),1,0)</f>
        <v>0</v>
      </c>
      <c r="L24" s="5">
        <f>IF(OR(AND(L23=6,L22&lt;5),AND(L23=7,L22&lt;7),AND(L23&gt;7,L23-L22=2)),1,0)</f>
        <v>0</v>
      </c>
      <c r="M24" s="10"/>
      <c r="N24" s="11" t="str">
        <f>IF(O24&lt;&gt;"",VLOOKUP(O24,C22:N23,12,FALSE),"")</f>
        <v/>
      </c>
      <c r="O24" s="7" t="str">
        <f>IF(AND(C22="Bye",C23="Bye"),"Bye",IF(OR(M22=$G$5,C23="Bye"),C22,IF(OR(M23=$G$5,C22="Bye"),C23,"")))</f>
        <v/>
      </c>
      <c r="P24" s="7"/>
      <c r="Q24" s="7"/>
      <c r="R24" s="7"/>
      <c r="S24" s="7"/>
      <c r="T24" s="23"/>
      <c r="U24" s="23"/>
      <c r="V24" s="23"/>
      <c r="W24" s="23"/>
      <c r="X24" s="23"/>
      <c r="Y24" s="5">
        <f>SUM(T23:X23)</f>
        <v>0</v>
      </c>
      <c r="Z24" s="5" t="str">
        <f>N24</f>
        <v/>
      </c>
      <c r="AK24" s="10"/>
      <c r="AW24" s="10"/>
      <c r="CA24" s="8"/>
      <c r="CB24" s="8"/>
      <c r="CC24" s="8"/>
      <c r="CD24" s="8"/>
      <c r="CE24" s="8"/>
      <c r="CF24" s="8"/>
    </row>
    <row r="25" spans="1:84" ht="15" customHeight="1" x14ac:dyDescent="0.2">
      <c r="A25" s="5"/>
      <c r="B25" s="4"/>
      <c r="H25" s="5">
        <f>IF(OR(AND(H26=6,H27&lt;5),AND(H26=7,H27&lt;7),AND(H26&gt;7,H26-H27=2)),1,0)</f>
        <v>0</v>
      </c>
      <c r="I25" s="5">
        <f>IF(OR(AND(I26=6,I27&lt;5),AND(I26=7,I27&lt;7),AND(I26&gt;7,I26-I27=2)),1,0)</f>
        <v>0</v>
      </c>
      <c r="J25" s="5">
        <f>IF(OR(AND(J26=6,J27&lt;5),AND(J26=7,J27&lt;7),AND(J26&gt;7,J26-J27=2)),1,0)</f>
        <v>0</v>
      </c>
      <c r="K25" s="5">
        <f>IF(OR(AND(K26=6,K27&lt;5),AND(K26=7,K27&lt;7),AND(K26&gt;7,K26-K27=2)),1,0)</f>
        <v>0</v>
      </c>
      <c r="L25" s="5">
        <f>IF(OR(AND(L26=6,L27&lt;5),AND(L26=7,L27&lt;7),AND(L26&gt;7,L26-L27=2)),1,0)</f>
        <v>0</v>
      </c>
      <c r="M25" s="10"/>
      <c r="N25" s="4" t="str">
        <f>IF(O25&lt;&gt;"",VLOOKUP(O25,C26:N27,12,FALSE),"")</f>
        <v/>
      </c>
      <c r="O25" s="2" t="str">
        <f>IF(AND(C26="Bye",C27="Bye"),"Bye",IF(OR(M26=$G$5,C27="Bye"),C26,IF(OR(M27=$G$5,C26="Bye"),C27,"")))</f>
        <v/>
      </c>
      <c r="T25" s="24"/>
      <c r="U25" s="24"/>
      <c r="V25" s="24"/>
      <c r="W25" s="24"/>
      <c r="X25" s="24"/>
      <c r="Y25" s="9">
        <f>SUM(T26:X26)</f>
        <v>0</v>
      </c>
      <c r="Z25" s="5" t="str">
        <f>N25</f>
        <v/>
      </c>
      <c r="AK25" s="10"/>
      <c r="AW25" s="10"/>
      <c r="CA25" s="8"/>
      <c r="CB25" s="8"/>
      <c r="CC25" s="8"/>
      <c r="CD25" s="8"/>
      <c r="CE25" s="8"/>
      <c r="CF25" s="8"/>
    </row>
    <row r="26" spans="1:84" ht="15" customHeight="1" x14ac:dyDescent="0.2">
      <c r="A26" s="5">
        <f>Setup!I20</f>
        <v>24</v>
      </c>
      <c r="B26" s="6" t="str">
        <f>IF(C26="Bye","","("&amp;A26&amp;")")</f>
        <v>(24)</v>
      </c>
      <c r="C26" s="7" t="str">
        <f>IF(AND(Setup!$B$2&gt;32,Setup!$B$2&lt;=64),IF(VLOOKUP(A26,Setup!$A$15:$B$78,2,FALSE)&lt;&gt;"",VLOOKUP(A26,Setup!$A$15:$B$78,2,FALSE),"Bye"),"")</f>
        <v/>
      </c>
      <c r="D26" s="7"/>
      <c r="E26" s="7"/>
      <c r="F26" s="7"/>
      <c r="G26" s="7"/>
      <c r="H26" s="23"/>
      <c r="I26" s="23"/>
      <c r="J26" s="23"/>
      <c r="K26" s="23"/>
      <c r="L26" s="23"/>
      <c r="M26" s="12">
        <f>SUM(H25:L25)</f>
        <v>0</v>
      </c>
      <c r="N26" s="5" t="str">
        <f>B26</f>
        <v>(24)</v>
      </c>
      <c r="T26" s="5">
        <f>IF(OR(AND(T25=6,T24&lt;5),AND(T25=7,T24&lt;7),AND(T25&gt;7,T25-T24=2)),1,0)</f>
        <v>0</v>
      </c>
      <c r="U26" s="5">
        <f>IF(OR(AND(U25=6,U24&lt;5),AND(U25=7,U24&lt;7),AND(U25&gt;7,U25-U24=2)),1,0)</f>
        <v>0</v>
      </c>
      <c r="V26" s="5">
        <f>IF(OR(AND(V25=6,V24&lt;5),AND(V25=7,V24&lt;7),AND(V25&gt;7,V25-V24=2)),1,0)</f>
        <v>0</v>
      </c>
      <c r="W26" s="5">
        <f>IF(OR(AND(W25=6,W24&lt;5),AND(W25=7,W24&lt;7),AND(W25&gt;7,W25-W24=2)),1,0)</f>
        <v>0</v>
      </c>
      <c r="X26" s="5">
        <f>IF(OR(AND(X25=6,X24&lt;5),AND(X25=7,X24&lt;7),AND(X25&gt;7,X25-X24=2)),1,0)</f>
        <v>0</v>
      </c>
      <c r="Y26" s="35"/>
      <c r="AK26" s="10"/>
      <c r="AW26" s="10"/>
    </row>
    <row r="27" spans="1:84" ht="15" customHeight="1" x14ac:dyDescent="0.2">
      <c r="A27" s="5">
        <f>Setup!J20</f>
        <v>41</v>
      </c>
      <c r="B27" s="6" t="str">
        <f>IF(C27="Bye","","("&amp;A27&amp;")")</f>
        <v>(41)</v>
      </c>
      <c r="C27" s="2" t="str">
        <f>IF(AND(Setup!$B$2&gt;32,Setup!$B$2&lt;=64),IF(VLOOKUP(A27,Setup!$A$15:$B$78,2,FALSE)&lt;&gt;"",VLOOKUP(A27,Setup!$A$15:$B$78,2,FALSE),"Bye"),"")</f>
        <v/>
      </c>
      <c r="H27" s="24"/>
      <c r="I27" s="24"/>
      <c r="J27" s="24"/>
      <c r="K27" s="24"/>
      <c r="L27" s="24"/>
      <c r="M27" s="13">
        <f>SUM(H28:L28)</f>
        <v>0</v>
      </c>
      <c r="N27" s="5" t="str">
        <f>B27</f>
        <v>(41)</v>
      </c>
      <c r="Y27" s="10"/>
      <c r="AF27" s="5">
        <f>IF(OR(AND(AF28=6,AF29&lt;5),AND(AF28=7,AF29&lt;7),AND(AF28&gt;7,AF28-AF29=2)),1,0)</f>
        <v>0</v>
      </c>
      <c r="AG27" s="5">
        <f>IF(OR(AND(AG28=6,AG29&lt;5),AND(AG28=7,AG29&lt;7),AND(AG28&gt;7,AG28-AG29=2)),1,0)</f>
        <v>0</v>
      </c>
      <c r="AH27" s="5">
        <f>IF(OR(AND(AH28=6,AH29&lt;5),AND(AH28=7,AH29&lt;7),AND(AH28&gt;7,AH28-AH29=2)),1,0)</f>
        <v>0</v>
      </c>
      <c r="AI27" s="5">
        <f>IF(OR(AND(AI28=6,AI29&lt;5),AND(AI28=7,AI29&lt;7),AND(AI28&gt;7,AI28-AI29=2)),1,0)</f>
        <v>0</v>
      </c>
      <c r="AJ27" s="5">
        <f>IF(OR(AND(AJ28=6,AJ29&lt;5),AND(AJ28=7,AJ29&lt;7),AND(AJ28&gt;7,AJ28-AJ29=2)),1,0)</f>
        <v>0</v>
      </c>
      <c r="AK27" s="10"/>
      <c r="AW27" s="10"/>
    </row>
    <row r="28" spans="1:84" ht="15" customHeight="1" x14ac:dyDescent="0.2">
      <c r="A28" s="5"/>
      <c r="B28" s="4"/>
      <c r="H28" s="5">
        <f>IF(OR(AND(H27=6,H26&lt;5),AND(H27=7,H26&lt;7),AND(H27&gt;7,H27-H26=2)),1,0)</f>
        <v>0</v>
      </c>
      <c r="I28" s="5">
        <f>IF(OR(AND(I27=6,I26&lt;5),AND(I27=7,I26&lt;7),AND(I27&gt;7,I27-I26=2)),1,0)</f>
        <v>0</v>
      </c>
      <c r="J28" s="5">
        <f>IF(OR(AND(J27=6,J26&lt;5),AND(J27=7,J26&lt;7),AND(J27&gt;7,J27-J26=2)),1,0)</f>
        <v>0</v>
      </c>
      <c r="K28" s="5">
        <f>IF(OR(AND(K27=6,K26&lt;5),AND(K27=7,K26&lt;7),AND(K27&gt;7,K27-K26=2)),1,0)</f>
        <v>0</v>
      </c>
      <c r="L28" s="5">
        <f>IF(OR(AND(L27=6,L26&lt;5),AND(L27=7,L26&lt;7),AND(L27&gt;7,L27-L26=2)),1,0)</f>
        <v>0</v>
      </c>
      <c r="M28" s="5"/>
      <c r="N28" s="5"/>
      <c r="Y28" s="10"/>
      <c r="Z28" s="11" t="str">
        <f>IF(AA28&lt;&gt;"",VLOOKUP(AA28,O24:Z25,12,FALSE),"")</f>
        <v/>
      </c>
      <c r="AA28" s="7" t="str">
        <f>IF(AND(O24="Bye",O25="Bye"),"Bye",IF(OR(Y24=$G$5,O25="Bye"),O24,IF(OR(Y25=$G$5,O24="Bye"),O25,"")))</f>
        <v/>
      </c>
      <c r="AB28" s="7"/>
      <c r="AC28" s="7"/>
      <c r="AD28" s="7"/>
      <c r="AE28" s="7"/>
      <c r="AF28" s="23"/>
      <c r="AG28" s="23"/>
      <c r="AH28" s="23"/>
      <c r="AI28" s="23"/>
      <c r="AJ28" s="23"/>
      <c r="AK28" s="12">
        <f>SUM(AF27:AJ27)</f>
        <v>0</v>
      </c>
      <c r="AL28" s="5" t="str">
        <f>Z28</f>
        <v/>
      </c>
      <c r="AW28" s="10"/>
    </row>
    <row r="29" spans="1:84" ht="15" customHeight="1" x14ac:dyDescent="0.2">
      <c r="A29" s="5"/>
      <c r="B29" s="4"/>
      <c r="H29" s="5">
        <f>IF(OR(AND(H30=6,H31&lt;5),AND(H30=7,H31&lt;7),AND(H30&gt;7,H30-H31=2)),1,0)</f>
        <v>0</v>
      </c>
      <c r="I29" s="5">
        <f>IF(OR(AND(I30=6,I31&lt;5),AND(I30=7,I31&lt;7),AND(I30&gt;7,I30-I31=2)),1,0)</f>
        <v>0</v>
      </c>
      <c r="J29" s="5">
        <f>IF(OR(AND(J30=6,J31&lt;5),AND(J30=7,J31&lt;7),AND(J30&gt;7,J30-J31=2)),1,0)</f>
        <v>0</v>
      </c>
      <c r="K29" s="5">
        <f>IF(OR(AND(K30=6,K31&lt;5),AND(K30=7,K31&lt;7),AND(K30&gt;7,K30-K31=2)),1,0)</f>
        <v>0</v>
      </c>
      <c r="L29" s="5">
        <f>IF(OR(AND(L30=6,L31&lt;5),AND(L30=7,L31&lt;7),AND(L30&gt;7,L30-L31=2)),1,0)</f>
        <v>0</v>
      </c>
      <c r="Y29" s="10"/>
      <c r="Z29" s="4" t="str">
        <f>IF(AA29&lt;&gt;"",VLOOKUP(AA29,O32:Z33,12,FALSE),"")</f>
        <v/>
      </c>
      <c r="AA29" s="2" t="str">
        <f>IF(AND(O32="Bye",O33="Bye"),"Bye",IF(OR(O33="Bye",Y32=$G$5),O32,IF(OR(Y33=$G$5,O32="Bye"),O33,"")))</f>
        <v/>
      </c>
      <c r="AF29" s="24"/>
      <c r="AG29" s="24"/>
      <c r="AH29" s="24"/>
      <c r="AI29" s="24"/>
      <c r="AJ29" s="24"/>
      <c r="AK29" s="13">
        <f>SUM(AF30:AJ30)</f>
        <v>0</v>
      </c>
      <c r="AL29" s="5" t="str">
        <f>Z29</f>
        <v/>
      </c>
      <c r="AW29" s="10"/>
    </row>
    <row r="30" spans="1:84" ht="15" customHeight="1" x14ac:dyDescent="0.2">
      <c r="A30" s="5">
        <f>Setup!I21</f>
        <v>25</v>
      </c>
      <c r="B30" s="6" t="str">
        <f>IF(C30="Bye","","("&amp;A30&amp;")")</f>
        <v>(25)</v>
      </c>
      <c r="C30" s="7" t="str">
        <f>IF(AND(Setup!$B$2&gt;32,Setup!$B$2&lt;=64),IF(VLOOKUP(A30,Setup!$A$15:$B$78,2,FALSE)&lt;&gt;"",VLOOKUP(A30,Setup!$A$15:$B$78,2,FALSE),"Bye"),"")</f>
        <v/>
      </c>
      <c r="D30" s="7"/>
      <c r="E30" s="7"/>
      <c r="F30" s="7"/>
      <c r="G30" s="7"/>
      <c r="H30" s="23"/>
      <c r="I30" s="23"/>
      <c r="J30" s="23"/>
      <c r="K30" s="23"/>
      <c r="L30" s="23"/>
      <c r="M30" s="5">
        <f>SUM(H29:L29)</f>
        <v>0</v>
      </c>
      <c r="N30" s="5" t="str">
        <f>B30</f>
        <v>(25)</v>
      </c>
      <c r="Y30" s="10"/>
      <c r="AF30" s="5">
        <f>IF(OR(AND(AF29=6,AF28&lt;5),AND(AF29=7,AF28&lt;7),AND(AF29&gt;7,AF29-AF28=2)),1,0)</f>
        <v>0</v>
      </c>
      <c r="AG30" s="5">
        <f>IF(OR(AND(AG29=6,AG28&lt;5),AND(AG29=7,AG28&lt;7),AND(AG29&gt;7,AG29-AG28=2)),1,0)</f>
        <v>0</v>
      </c>
      <c r="AH30" s="5">
        <f>IF(OR(AND(AH29=6,AH28&lt;5),AND(AH29=7,AH28&lt;7),AND(AH29&gt;7,AH29-AH28=2)),1,0)</f>
        <v>0</v>
      </c>
      <c r="AI30" s="5">
        <f>IF(OR(AND(AI29=6,AI28&lt;5),AND(AI29=7,AI28&lt;7),AND(AI29&gt;7,AI29-AI28=2)),1,0)</f>
        <v>0</v>
      </c>
      <c r="AJ30" s="5">
        <f>IF(OR(AND(AJ29=6,AJ28&lt;5),AND(AJ29=7,AJ28&lt;7),AND(AJ29&gt;7,AJ29-AJ28=2)),1,0)</f>
        <v>0</v>
      </c>
      <c r="AW30" s="10"/>
      <c r="CA30" s="8"/>
      <c r="CB30" s="8"/>
      <c r="CC30" s="8"/>
      <c r="CD30" s="8"/>
      <c r="CE30" s="8"/>
      <c r="CF30" s="8"/>
    </row>
    <row r="31" spans="1:84" ht="15" customHeight="1" x14ac:dyDescent="0.2">
      <c r="A31" s="5">
        <f>Setup!J21</f>
        <v>40</v>
      </c>
      <c r="B31" s="6" t="str">
        <f>IF(C31="Bye","","("&amp;A31&amp;")")</f>
        <v>(40)</v>
      </c>
      <c r="C31" s="2" t="str">
        <f>IF(AND(Setup!$B$2&gt;32,Setup!$B$2&lt;=64),IF(VLOOKUP(A31,Setup!$A$15:$B$78,2,FALSE)&lt;&gt;"",VLOOKUP(A31,Setup!$A$15:$B$78,2,FALSE),"Bye"),"")</f>
        <v/>
      </c>
      <c r="H31" s="24"/>
      <c r="I31" s="24"/>
      <c r="J31" s="24"/>
      <c r="K31" s="24"/>
      <c r="L31" s="24"/>
      <c r="M31" s="9">
        <f>SUM(H32:L32)</f>
        <v>0</v>
      </c>
      <c r="N31" s="5" t="str">
        <f>B31</f>
        <v>(40)</v>
      </c>
      <c r="T31" s="5">
        <f>IF(OR(AND(T32=6,T33&lt;5),AND(T32=7,T33&lt;7),AND(T32&gt;7,T32-T33=2)),1,0)</f>
        <v>0</v>
      </c>
      <c r="U31" s="5">
        <f>IF(OR(AND(U32=6,U33&lt;5),AND(U32=7,U33&lt;7),AND(U32&gt;7,U32-U33=2)),1,0)</f>
        <v>0</v>
      </c>
      <c r="V31" s="5">
        <f>IF(OR(AND(V32=6,V33&lt;5),AND(V32=7,V33&lt;7),AND(V32&gt;7,V32-V33=2)),1,0)</f>
        <v>0</v>
      </c>
      <c r="W31" s="5">
        <f>IF(OR(AND(W32=6,W33&lt;5),AND(W32=7,W33&lt;7),AND(W32&gt;7,W32-W33=2)),1,0)</f>
        <v>0</v>
      </c>
      <c r="X31" s="5">
        <f>IF(OR(AND(X32=6,X33&lt;5),AND(X32=7,X33&lt;7),AND(X32&gt;7,X32-X33=2)),1,0)</f>
        <v>0</v>
      </c>
      <c r="Y31" s="10"/>
      <c r="AW31" s="10"/>
      <c r="CA31" s="8"/>
      <c r="CB31" s="8"/>
      <c r="CC31" s="8"/>
      <c r="CD31" s="8"/>
      <c r="CE31" s="8"/>
      <c r="CF31" s="8"/>
    </row>
    <row r="32" spans="1:84" ht="15" customHeight="1" x14ac:dyDescent="0.2">
      <c r="A32" s="5"/>
      <c r="B32" s="4"/>
      <c r="H32" s="5">
        <f>IF(OR(AND(H31=6,H30&lt;5),AND(H31=7,H30&lt;7),AND(H31&gt;7,H31-H30=2)),1,0)</f>
        <v>0</v>
      </c>
      <c r="I32" s="5">
        <f>IF(OR(AND(I31=6,I30&lt;5),AND(I31=7,I30&lt;7),AND(I31&gt;7,I31-I30=2)),1,0)</f>
        <v>0</v>
      </c>
      <c r="J32" s="5">
        <f>IF(OR(AND(J31=6,J30&lt;5),AND(J31=7,J30&lt;7),AND(J31&gt;7,J31-J30=2)),1,0)</f>
        <v>0</v>
      </c>
      <c r="K32" s="5">
        <f>IF(OR(AND(K31=6,K30&lt;5),AND(K31=7,K30&lt;7),AND(K31&gt;7,K31-K30=2)),1,0)</f>
        <v>0</v>
      </c>
      <c r="L32" s="5">
        <f>IF(OR(AND(L31=6,L30&lt;5),AND(L31=7,L30&lt;7),AND(L31&gt;7,L31-L30=2)),1,0)</f>
        <v>0</v>
      </c>
      <c r="M32" s="10"/>
      <c r="N32" s="11" t="str">
        <f>IF(O32&lt;&gt;"",VLOOKUP(O32,C30:N31,12,FALSE),"")</f>
        <v/>
      </c>
      <c r="O32" s="7" t="str">
        <f>IF(AND(C30="Bye",C31="Bye"),"Bye",IF(OR(M30=$G$5,C31="Bye"),C30,IF(OR(M31=$G$5,C30="Bye"),C31,"")))</f>
        <v/>
      </c>
      <c r="P32" s="7"/>
      <c r="Q32" s="7"/>
      <c r="R32" s="7"/>
      <c r="S32" s="7"/>
      <c r="T32" s="23"/>
      <c r="U32" s="23"/>
      <c r="V32" s="23"/>
      <c r="W32" s="23"/>
      <c r="X32" s="23"/>
      <c r="Y32" s="12">
        <f>SUM(T31:X31)</f>
        <v>0</v>
      </c>
      <c r="Z32" s="5" t="str">
        <f>N32</f>
        <v/>
      </c>
      <c r="AW32" s="10"/>
    </row>
    <row r="33" spans="1:84" ht="15" customHeight="1" x14ac:dyDescent="0.2">
      <c r="A33" s="5"/>
      <c r="B33" s="4"/>
      <c r="H33" s="5">
        <f>IF(OR(AND(H34=6,H35&lt;5),AND(H34=7,H35&lt;7),AND(H34&gt;7,H34-H35=2)),1,0)</f>
        <v>0</v>
      </c>
      <c r="I33" s="5">
        <f>IF(OR(AND(I34=6,I35&lt;5),AND(I34=7,I35&lt;7),AND(I34&gt;7,I34-I35=2)),1,0)</f>
        <v>0</v>
      </c>
      <c r="J33" s="5">
        <f>IF(OR(AND(J34=6,J35&lt;5),AND(J34=7,J35&lt;7),AND(J34&gt;7,J34-J35=2)),1,0)</f>
        <v>0</v>
      </c>
      <c r="K33" s="5">
        <f>IF(OR(AND(K34=6,K35&lt;5),AND(K34=7,K35&lt;7),AND(K34&gt;7,K34-K35=2)),1,0)</f>
        <v>0</v>
      </c>
      <c r="L33" s="5">
        <f>IF(OR(AND(L34=6,L35&lt;5),AND(L34=7,L35&lt;7),AND(L34&gt;7,L34-L35=2)),1,0)</f>
        <v>0</v>
      </c>
      <c r="M33" s="10"/>
      <c r="N33" s="4" t="str">
        <f>IF(O33&lt;&gt;"",VLOOKUP(O33,C34:N35,12,FALSE),"")</f>
        <v/>
      </c>
      <c r="O33" s="2" t="str">
        <f>IF(AND(C34="Bye",C35="Bye"),"Bye",IF(OR(M34=$G$5,C35="Bye"),C34,IF(OR(M35=$G$5,C34="Bye"),C35,"")))</f>
        <v/>
      </c>
      <c r="T33" s="24"/>
      <c r="U33" s="24"/>
      <c r="V33" s="24"/>
      <c r="W33" s="24"/>
      <c r="X33" s="24"/>
      <c r="Y33" s="13">
        <f>SUM(T34:X34)</f>
        <v>0</v>
      </c>
      <c r="Z33" s="5" t="str">
        <f>N33</f>
        <v/>
      </c>
      <c r="AM33" s="116"/>
      <c r="AN33" s="116"/>
      <c r="AO33" s="116"/>
      <c r="AP33" s="116"/>
      <c r="AQ33" s="116"/>
      <c r="AR33" s="116"/>
      <c r="AS33" s="116"/>
      <c r="AT33" s="116"/>
      <c r="AU33" s="116"/>
      <c r="AV33" s="3"/>
      <c r="AW33" s="10"/>
      <c r="BO33" s="8"/>
      <c r="BP33" s="8"/>
      <c r="BQ33" s="8"/>
      <c r="BR33" s="8"/>
      <c r="BS33" s="8"/>
      <c r="BT33" s="8"/>
    </row>
    <row r="34" spans="1:84" ht="15" customHeight="1" x14ac:dyDescent="0.2">
      <c r="A34" s="5">
        <f>Setup!I22</f>
        <v>8</v>
      </c>
      <c r="B34" s="6" t="str">
        <f>IF(C34="Bye","","("&amp;A34&amp;")")</f>
        <v>(8)</v>
      </c>
      <c r="C34" s="7" t="str">
        <f>IF(AND(Setup!$B$2&gt;32,Setup!$B$2&lt;=64),IF(VLOOKUP(A34,Setup!$A$15:$B$78,2,FALSE)&lt;&gt;"",VLOOKUP(A34,Setup!$A$15:$B$78,2,FALSE),"Bye"),"")</f>
        <v/>
      </c>
      <c r="D34" s="7"/>
      <c r="E34" s="7"/>
      <c r="F34" s="7"/>
      <c r="G34" s="7"/>
      <c r="H34" s="23"/>
      <c r="I34" s="23"/>
      <c r="J34" s="23"/>
      <c r="K34" s="23"/>
      <c r="L34" s="23"/>
      <c r="M34" s="12">
        <f>SUM(H33:L33)</f>
        <v>0</v>
      </c>
      <c r="N34" s="5" t="str">
        <f>B34</f>
        <v>(8)</v>
      </c>
      <c r="T34" s="5">
        <f>IF(OR(AND(T33=6,T32&lt;5),AND(T33=7,T32&lt;7),AND(T33&gt;7,T33-T32=2)),1,0)</f>
        <v>0</v>
      </c>
      <c r="U34" s="5">
        <f>IF(OR(AND(U33=6,U32&lt;5),AND(U33=7,U32&lt;7),AND(U33&gt;7,U33-U32=2)),1,0)</f>
        <v>0</v>
      </c>
      <c r="V34" s="5">
        <f>IF(OR(AND(V33=6,V32&lt;5),AND(V33=7,V32&lt;7),AND(V33&gt;7,V33-V32=2)),1,0)</f>
        <v>0</v>
      </c>
      <c r="W34" s="5">
        <f>IF(OR(AND(W33=6,W32&lt;5),AND(W33=7,W32&lt;7),AND(W33&gt;7,W33-W32=2)),1,0)</f>
        <v>0</v>
      </c>
      <c r="X34" s="5">
        <f>IF(OR(AND(X33=6,X32&lt;5),AND(X33=7,X32&lt;7),AND(X33&gt;7,X33-X32=2)),1,0)</f>
        <v>0</v>
      </c>
      <c r="AQ34" s="8"/>
      <c r="AR34" s="8"/>
      <c r="AS34" s="8"/>
      <c r="AT34" s="8"/>
      <c r="AU34" s="8"/>
      <c r="AV34" s="8"/>
      <c r="AW34" s="10"/>
      <c r="BO34" s="8"/>
      <c r="BP34" s="8"/>
      <c r="BQ34" s="8"/>
      <c r="BR34" s="8"/>
      <c r="BS34" s="8"/>
      <c r="BT34" s="8"/>
    </row>
    <row r="35" spans="1:84" ht="15" customHeight="1" x14ac:dyDescent="0.2">
      <c r="A35" s="5">
        <f>Setup!J22</f>
        <v>57</v>
      </c>
      <c r="B35" s="6" t="str">
        <f>IF(C35="Bye","","("&amp;A35&amp;")")</f>
        <v>(57)</v>
      </c>
      <c r="C35" s="2" t="str">
        <f>IF(AND(Setup!$B$2&gt;32,Setup!$B$2&lt;=64),IF(VLOOKUP(A35,Setup!$A$15:$B$78,2,FALSE)&lt;&gt;"",VLOOKUP(A35,Setup!$A$15:$B$78,2,FALSE),"Bye"),"")</f>
        <v/>
      </c>
      <c r="H35" s="24"/>
      <c r="I35" s="24"/>
      <c r="J35" s="24"/>
      <c r="K35" s="24"/>
      <c r="L35" s="24"/>
      <c r="M35" s="13">
        <f>SUM(H36:L36)</f>
        <v>0</v>
      </c>
      <c r="N35" s="5" t="str">
        <f>B35</f>
        <v>(57)</v>
      </c>
      <c r="AN35" s="116"/>
      <c r="AO35" s="116"/>
      <c r="AP35" s="116"/>
      <c r="AQ35" s="116"/>
      <c r="AR35" s="116"/>
      <c r="AS35" s="116"/>
      <c r="AT35" s="116"/>
      <c r="AU35" s="3"/>
      <c r="AW35" s="10"/>
      <c r="AX35" s="5"/>
      <c r="AY35" s="5"/>
      <c r="AZ35" s="5"/>
      <c r="BA35" s="5"/>
      <c r="BB35" s="5"/>
      <c r="BC35" s="5"/>
      <c r="BD35" s="5">
        <f>IF(OR(AND(BD36=6,BD37&lt;5),AND(BD36=7,BD37&lt;7),AND(BD36&gt;7,BD36-BD37=2)),1,0)</f>
        <v>0</v>
      </c>
      <c r="BE35" s="5">
        <f>IF(OR(AND(BE36=6,BE37&lt;5),AND(BE36=7,BE37&lt;7),AND(BE36&gt;7,BE36-BE37=2)),1,0)</f>
        <v>0</v>
      </c>
      <c r="BF35" s="5">
        <f>IF(OR(AND(BF36=6,BF37&lt;5),AND(BF36=7,BF37&lt;7),AND(BF36&gt;7,BF36-BF37=2)),1,0)</f>
        <v>0</v>
      </c>
      <c r="BG35" s="5">
        <f>IF(OR(AND(BG36=6,BG37&lt;5),AND(BG36=7,BG37&lt;7),AND(BG36&gt;7,BG36-BG37=2)),1,0)</f>
        <v>0</v>
      </c>
      <c r="BH35" s="5">
        <f>IF(OR(AND(BH36=6,BH37&lt;5),AND(BH36=7,BH37&lt;7),AND(BH36&gt;7,BH36-BH37=2)),1,0)</f>
        <v>0</v>
      </c>
      <c r="BI35" s="5"/>
      <c r="BJ35" s="5"/>
    </row>
    <row r="36" spans="1:84" ht="15" customHeight="1" x14ac:dyDescent="0.2">
      <c r="A36" s="5"/>
      <c r="B36" s="4"/>
      <c r="H36" s="5">
        <f>IF(OR(AND(H35=6,H34&lt;5),AND(H35=7,H34&lt;7),AND(H35&gt;7,H35-H34=2)),1,0)</f>
        <v>0</v>
      </c>
      <c r="I36" s="5">
        <f>IF(OR(AND(I35=6,I34&lt;5),AND(I35=7,I34&lt;7),AND(I35&gt;7,I35-I34=2)),1,0)</f>
        <v>0</v>
      </c>
      <c r="J36" s="5">
        <f>IF(OR(AND(J35=6,J34&lt;5),AND(J35=7,J34&lt;7),AND(J35&gt;7,J35-J34=2)),1,0)</f>
        <v>0</v>
      </c>
      <c r="K36" s="5">
        <f>IF(OR(AND(K35=6,K34&lt;5),AND(K35=7,K34&lt;7),AND(K35&gt;7,K35-K34=2)),1,0)</f>
        <v>0</v>
      </c>
      <c r="L36" s="5">
        <f>IF(OR(AND(L35=6,L34&lt;5),AND(L35=7,L34&lt;7),AND(L35&gt;7,L35-L34=2)),1,0)</f>
        <v>0</v>
      </c>
      <c r="AW36" s="10"/>
      <c r="AX36" s="11" t="str">
        <f>IF(AY36&lt;&gt;"",VLOOKUP(AY36,AM20:AX21,12,FALSE),"")</f>
        <v/>
      </c>
      <c r="AY36" s="7" t="str">
        <f>IF(AW20=$G$5,AM20,IF(AW21=$G$5,AM21,""))</f>
        <v/>
      </c>
      <c r="AZ36" s="7"/>
      <c r="BA36" s="7"/>
      <c r="BB36" s="7"/>
      <c r="BC36" s="7"/>
      <c r="BD36" s="23"/>
      <c r="BE36" s="23"/>
      <c r="BF36" s="23"/>
      <c r="BG36" s="23"/>
      <c r="BH36" s="23"/>
      <c r="BI36" s="5">
        <f>SUM(BD35:BH35)</f>
        <v>0</v>
      </c>
      <c r="BJ36" s="5" t="str">
        <f>AX36</f>
        <v/>
      </c>
      <c r="CA36" s="8"/>
      <c r="CB36" s="8"/>
      <c r="CC36" s="8"/>
      <c r="CD36" s="8"/>
      <c r="CE36" s="8"/>
      <c r="CF36" s="8"/>
    </row>
    <row r="37" spans="1:84" ht="15" customHeight="1" x14ac:dyDescent="0.2">
      <c r="A37" s="5"/>
      <c r="B37" s="4"/>
      <c r="H37" s="5">
        <f>IF(OR(AND(H38=6,H39&lt;5),AND(H38=7,H39&lt;7),AND(H38&gt;7,H38-H39=2)),1,0)</f>
        <v>0</v>
      </c>
      <c r="I37" s="5">
        <f>IF(OR(AND(I38=6,I39&lt;5),AND(I38=7,I39&lt;7),AND(I38&gt;7,I38-I39=2)),1,0)</f>
        <v>0</v>
      </c>
      <c r="J37" s="5">
        <f>IF(OR(AND(J38=6,J39&lt;5),AND(J38=7,J39&lt;7),AND(J38&gt;7,J38-J39=2)),1,0)</f>
        <v>0</v>
      </c>
      <c r="K37" s="5">
        <f>IF(OR(AND(K38=6,K39&lt;5),AND(K38=7,K39&lt;7),AND(K38&gt;7,K38-K39=2)),1,0)</f>
        <v>0</v>
      </c>
      <c r="L37" s="5">
        <f>IF(OR(AND(L38=6,L39&lt;5),AND(L38=7,L39&lt;7),AND(L38&gt;7,L38-L39=2)),1,0)</f>
        <v>0</v>
      </c>
      <c r="AW37" s="10"/>
      <c r="AX37" s="4" t="str">
        <f>IF(AY37&lt;&gt;"",VLOOKUP(AY37,AM52:AX53,12,FALSE),"")</f>
        <v/>
      </c>
      <c r="AY37" s="2" t="str">
        <f>IF(AW52=$G$5,AM52,IF(AW53=$G$5,AM53,""))</f>
        <v/>
      </c>
      <c r="BD37" s="24"/>
      <c r="BE37" s="24"/>
      <c r="BF37" s="24"/>
      <c r="BG37" s="24"/>
      <c r="BH37" s="24"/>
      <c r="BI37" s="9">
        <f>SUM(BD38:BH38)</f>
        <v>0</v>
      </c>
      <c r="BJ37" s="5" t="str">
        <f>AX37</f>
        <v/>
      </c>
      <c r="CA37" s="8"/>
      <c r="CB37" s="8"/>
      <c r="CC37" s="8"/>
      <c r="CD37" s="8"/>
      <c r="CE37" s="8"/>
      <c r="CF37" s="8"/>
    </row>
    <row r="38" spans="1:84" ht="15" customHeight="1" x14ac:dyDescent="0.2">
      <c r="A38" s="5">
        <f>Setup!I23</f>
        <v>5</v>
      </c>
      <c r="B38" s="6" t="str">
        <f>IF(C38="Bye","","("&amp;A38&amp;")")</f>
        <v>(5)</v>
      </c>
      <c r="C38" s="7" t="str">
        <f>IF(AND(Setup!$B$2&gt;32,Setup!$B$2&lt;=64),IF(VLOOKUP(A38,Setup!$A$15:$B$78,2,FALSE)&lt;&gt;"",VLOOKUP(A38,Setup!$A$15:$B$78,2,FALSE),"Bye"),"")</f>
        <v/>
      </c>
      <c r="D38" s="7"/>
      <c r="E38" s="7"/>
      <c r="F38" s="7"/>
      <c r="G38" s="7"/>
      <c r="H38" s="23"/>
      <c r="I38" s="23"/>
      <c r="J38" s="23"/>
      <c r="K38" s="23"/>
      <c r="L38" s="23"/>
      <c r="M38" s="5">
        <f>SUM(H37:L37)</f>
        <v>0</v>
      </c>
      <c r="N38" s="5" t="str">
        <f>B38</f>
        <v>(5)</v>
      </c>
      <c r="AW38" s="10"/>
      <c r="BD38" s="5">
        <f>IF(OR(AND(BD37=6,BD36&lt;5),AND(BD37=7,BD36&lt;7),AND(BD37&gt;7,BD37-BD36=2)),1,0)</f>
        <v>0</v>
      </c>
      <c r="BE38" s="5">
        <f>IF(OR(AND(BE37=6,BE36&lt;5),AND(BE37=7,BE36&lt;7),AND(BE37&gt;7,BE37-BE36=2)),1,0)</f>
        <v>0</v>
      </c>
      <c r="BF38" s="5">
        <f>IF(OR(AND(BF37=6,BF36&lt;5),AND(BF37=7,BF36&lt;7),AND(BF37&gt;7,BF37-BF36=2)),1,0)</f>
        <v>0</v>
      </c>
      <c r="BG38" s="5">
        <f>IF(OR(AND(BG37=6,BG36&lt;5),AND(BG37=7,BG36&lt;7),AND(BG37&gt;7,BG37-BG36=2)),1,0)</f>
        <v>0</v>
      </c>
      <c r="BH38" s="5">
        <f>IF(OR(AND(BH37=6,BH36&lt;5),AND(BH37=7,BH36&lt;7),AND(BH37&gt;7,BH37-BH36=2)),1,0)</f>
        <v>0</v>
      </c>
      <c r="BI38" s="10"/>
    </row>
    <row r="39" spans="1:84" ht="15" customHeight="1" x14ac:dyDescent="0.2">
      <c r="A39" s="5">
        <f>Setup!J23</f>
        <v>60</v>
      </c>
      <c r="B39" s="6" t="str">
        <f>IF(C39="Bye","","("&amp;A39&amp;")")</f>
        <v>(60)</v>
      </c>
      <c r="C39" s="2" t="str">
        <f>IF(AND(Setup!$B$2&gt;32,Setup!$B$2&lt;=64),IF(VLOOKUP(A39,Setup!$A$15:$B$78,2,FALSE)&lt;&gt;"",VLOOKUP(A39,Setup!$A$15:$B$78,2,FALSE),"Bye"),"")</f>
        <v/>
      </c>
      <c r="H39" s="24"/>
      <c r="I39" s="24"/>
      <c r="J39" s="24"/>
      <c r="K39" s="24"/>
      <c r="L39" s="24"/>
      <c r="M39" s="9">
        <f>SUM(H40:L40)</f>
        <v>0</v>
      </c>
      <c r="N39" s="5" t="str">
        <f>B39</f>
        <v>(60)</v>
      </c>
      <c r="T39" s="5">
        <f>IF(OR(AND(T40=6,T41&lt;5),AND(T40=7,T41&lt;7),AND(T40&gt;7,T40-T41=2)),1,0)</f>
        <v>0</v>
      </c>
      <c r="U39" s="5">
        <f>IF(OR(AND(U40=6,U41&lt;5),AND(U40=7,U41&lt;7),AND(U40&gt;7,U40-U41=2)),1,0)</f>
        <v>0</v>
      </c>
      <c r="V39" s="5">
        <f>IF(OR(AND(V40=6,V41&lt;5),AND(V40=7,V41&lt;7),AND(V40&gt;7,V40-V41=2)),1,0)</f>
        <v>0</v>
      </c>
      <c r="W39" s="5">
        <f>IF(OR(AND(W40=6,W41&lt;5),AND(W40=7,W41&lt;7),AND(W40&gt;7,W40-W41=2)),1,0)</f>
        <v>0</v>
      </c>
      <c r="X39" s="5">
        <f>IF(OR(AND(X40=6,X41&lt;5),AND(X40=7,X41&lt;7),AND(X40&gt;7,X40-X41=2)),1,0)</f>
        <v>0</v>
      </c>
      <c r="Y39" s="5"/>
      <c r="Z39" s="5"/>
      <c r="AW39" s="10"/>
      <c r="BC39" s="8"/>
      <c r="BD39" s="8"/>
      <c r="BE39" s="8"/>
      <c r="BF39" s="8"/>
      <c r="BG39" s="8"/>
      <c r="BH39" s="8"/>
      <c r="BI39" s="10"/>
    </row>
    <row r="40" spans="1:84" ht="15" customHeight="1" x14ac:dyDescent="0.2">
      <c r="A40" s="5"/>
      <c r="B40" s="4"/>
      <c r="H40" s="5">
        <f>IF(OR(AND(H39=6,H38&lt;5),AND(H39=7,H38&lt;7),AND(H39&gt;7,H39-H38=2)),1,0)</f>
        <v>0</v>
      </c>
      <c r="I40" s="5">
        <f>IF(OR(AND(I39=6,I38&lt;5),AND(I39=7,I38&lt;7),AND(I39&gt;7,I39-I38=2)),1,0)</f>
        <v>0</v>
      </c>
      <c r="J40" s="5">
        <f>IF(OR(AND(J39=6,J38&lt;5),AND(J39=7,J38&lt;7),AND(J39&gt;7,J39-J38=2)),1,0)</f>
        <v>0</v>
      </c>
      <c r="K40" s="5">
        <f>IF(OR(AND(K39=6,K38&lt;5),AND(K39=7,K38&lt;7),AND(K39&gt;7,K39-K38=2)),1,0)</f>
        <v>0</v>
      </c>
      <c r="L40" s="5">
        <f>IF(OR(AND(L39=6,L38&lt;5),AND(L39=7,L38&lt;7),AND(L39&gt;7,L39-L38=2)),1,0)</f>
        <v>0</v>
      </c>
      <c r="M40" s="10"/>
      <c r="N40" s="11" t="str">
        <f>IF(O40&lt;&gt;"",VLOOKUP(O40,C38:N39,12,FALSE),"")</f>
        <v/>
      </c>
      <c r="O40" s="7" t="str">
        <f>IF(AND(C38="Bye",C39="Bye"),"Bye",IF(OR(M38=$G$5,C39="Bye"),C38,IF(OR(M39=$G$5,C38="Bye"),C39,"")))</f>
        <v/>
      </c>
      <c r="P40" s="7"/>
      <c r="Q40" s="7"/>
      <c r="R40" s="7"/>
      <c r="S40" s="7"/>
      <c r="T40" s="23"/>
      <c r="U40" s="23"/>
      <c r="V40" s="23"/>
      <c r="W40" s="23"/>
      <c r="X40" s="23"/>
      <c r="Y40" s="5">
        <f>SUM(T39:X39)</f>
        <v>0</v>
      </c>
      <c r="Z40" s="5" t="str">
        <f>N40</f>
        <v/>
      </c>
      <c r="AW40" s="10"/>
      <c r="BC40" s="8"/>
      <c r="BD40" s="8"/>
      <c r="BE40" s="8"/>
      <c r="BF40" s="8"/>
      <c r="BG40" s="8"/>
      <c r="BH40" s="8"/>
      <c r="BI40" s="10"/>
    </row>
    <row r="41" spans="1:84" ht="15" customHeight="1" x14ac:dyDescent="0.2">
      <c r="A41" s="5"/>
      <c r="B41" s="4"/>
      <c r="H41" s="5">
        <f>IF(OR(AND(H42=6,H43&lt;5),AND(H42=7,H43&lt;7),AND(H42&gt;7,H42-H43=2)),1,0)</f>
        <v>0</v>
      </c>
      <c r="I41" s="5">
        <f>IF(OR(AND(I42=6,I43&lt;5),AND(I42=7,I43&lt;7),AND(I42&gt;7,I42-I43=2)),1,0)</f>
        <v>0</v>
      </c>
      <c r="J41" s="5">
        <f>IF(OR(AND(J42=6,J43&lt;5),AND(J42=7,J43&lt;7),AND(J42&gt;7,J42-J43=2)),1,0)</f>
        <v>0</v>
      </c>
      <c r="K41" s="5">
        <f>IF(OR(AND(K42=6,K43&lt;5),AND(K42=7,K43&lt;7),AND(K42&gt;7,K42-K43=2)),1,0)</f>
        <v>0</v>
      </c>
      <c r="L41" s="5">
        <f>IF(OR(AND(L42=6,L43&lt;5),AND(L42=7,L43&lt;7),AND(L42&gt;7,L42-L43=2)),1,0)</f>
        <v>0</v>
      </c>
      <c r="M41" s="10"/>
      <c r="N41" s="4" t="str">
        <f>IF(O41&lt;&gt;"",VLOOKUP(O41,C42:N43,12,FALSE),"")</f>
        <v/>
      </c>
      <c r="O41" s="2" t="str">
        <f>IF(AND(C42="Bye",C43="Bye"),"Bye",IF(OR(M42=$G$5,C43="Bye"),C42,IF(OR(M43=$G$5,C42="Bye"),C43,"")))</f>
        <v/>
      </c>
      <c r="T41" s="24"/>
      <c r="U41" s="24"/>
      <c r="V41" s="24"/>
      <c r="W41" s="24"/>
      <c r="X41" s="24"/>
      <c r="Y41" s="9">
        <f>SUM(T42:X42)</f>
        <v>0</v>
      </c>
      <c r="Z41" s="5" t="str">
        <f>N41</f>
        <v/>
      </c>
      <c r="AW41" s="10"/>
      <c r="BI41" s="10"/>
    </row>
    <row r="42" spans="1:84" ht="15" customHeight="1" x14ac:dyDescent="0.2">
      <c r="A42" s="5">
        <f>Setup!I24</f>
        <v>28</v>
      </c>
      <c r="B42" s="6" t="str">
        <f>IF(C42="Bye","","("&amp;A42&amp;")")</f>
        <v>(28)</v>
      </c>
      <c r="C42" s="7" t="str">
        <f>IF(AND(Setup!$B$2&gt;32,Setup!$B$2&lt;=64),IF(VLOOKUP(A42,Setup!$A$15:$B$78,2,FALSE)&lt;&gt;"",VLOOKUP(A42,Setup!$A$15:$B$78,2,FALSE),"Bye"),"")</f>
        <v/>
      </c>
      <c r="D42" s="7"/>
      <c r="E42" s="7"/>
      <c r="F42" s="7"/>
      <c r="G42" s="7"/>
      <c r="H42" s="23"/>
      <c r="I42" s="23"/>
      <c r="J42" s="23"/>
      <c r="K42" s="23"/>
      <c r="L42" s="23"/>
      <c r="M42" s="12">
        <f>SUM(H41:L41)</f>
        <v>0</v>
      </c>
      <c r="N42" s="5" t="str">
        <f>B42</f>
        <v>(28)</v>
      </c>
      <c r="T42" s="5">
        <f>IF(OR(AND(T41=6,T40&lt;5),AND(T41=7,T40&lt;7),AND(T41&gt;7,T41-T40=2)),1,0)</f>
        <v>0</v>
      </c>
      <c r="U42" s="5">
        <f>IF(OR(AND(U41=6,U40&lt;5),AND(U41=7,U40&lt;7),AND(U41&gt;7,U41-U40=2)),1,0)</f>
        <v>0</v>
      </c>
      <c r="V42" s="5">
        <f>IF(OR(AND(V41=6,V40&lt;5),AND(V41=7,V40&lt;7),AND(V41&gt;7,V41-V40=2)),1,0)</f>
        <v>0</v>
      </c>
      <c r="W42" s="5">
        <f>IF(OR(AND(W41=6,W40&lt;5),AND(W41=7,W40&lt;7),AND(W41&gt;7,W41-W40=2)),1,0)</f>
        <v>0</v>
      </c>
      <c r="X42" s="5">
        <f>IF(OR(AND(X41=6,X40&lt;5),AND(X41=7,X40&lt;7),AND(X41&gt;7,X41-X40=2)),1,0)</f>
        <v>0</v>
      </c>
      <c r="Y42" s="35"/>
      <c r="AW42" s="10"/>
      <c r="BI42" s="10"/>
      <c r="CA42" s="8"/>
      <c r="CB42" s="8"/>
      <c r="CC42" s="8"/>
      <c r="CD42" s="8"/>
      <c r="CE42" s="8"/>
      <c r="CF42" s="8"/>
    </row>
    <row r="43" spans="1:84" ht="15" customHeight="1" x14ac:dyDescent="0.2">
      <c r="A43" s="5">
        <f>Setup!J24</f>
        <v>37</v>
      </c>
      <c r="B43" s="6" t="str">
        <f>IF(C43="Bye","","("&amp;A43&amp;")")</f>
        <v>(37)</v>
      </c>
      <c r="C43" s="2" t="str">
        <f>IF(AND(Setup!$B$2&gt;32,Setup!$B$2&lt;=64),IF(VLOOKUP(A43,Setup!$A$15:$B$78,2,FALSE)&lt;&gt;"",VLOOKUP(A43,Setup!$A$15:$B$78,2,FALSE),"Bye"),"")</f>
        <v/>
      </c>
      <c r="H43" s="24"/>
      <c r="I43" s="24"/>
      <c r="J43" s="24"/>
      <c r="K43" s="24"/>
      <c r="L43" s="24"/>
      <c r="M43" s="13">
        <f>SUM(H44:L44)</f>
        <v>0</v>
      </c>
      <c r="N43" s="5" t="str">
        <f>B43</f>
        <v>(37)</v>
      </c>
      <c r="Y43" s="10"/>
      <c r="AF43" s="5">
        <f>IF(OR(AND(AF44=6,AF45&lt;5),AND(AF44=7,AF45&lt;7),AND(AF44&gt;7,AF44-AF45=2)),1,0)</f>
        <v>0</v>
      </c>
      <c r="AG43" s="5">
        <f>IF(OR(AND(AG44=6,AG45&lt;5),AND(AG44=7,AG45&lt;7),AND(AG44&gt;7,AG44-AG45=2)),1,0)</f>
        <v>0</v>
      </c>
      <c r="AH43" s="5">
        <f>IF(OR(AND(AH44=6,AH45&lt;5),AND(AH44=7,AH45&lt;7),AND(AH44&gt;7,AH44-AH45=2)),1,0)</f>
        <v>0</v>
      </c>
      <c r="AI43" s="5">
        <f>IF(OR(AND(AI44=6,AI45&lt;5),AND(AI44=7,AI45&lt;7),AND(AI44&gt;7,AI44-AI45=2)),1,0)</f>
        <v>0</v>
      </c>
      <c r="AJ43" s="5">
        <f>IF(OR(AND(AJ44=6,AJ45&lt;5),AND(AJ44=7,AJ45&lt;7),AND(AJ44&gt;7,AJ44-AJ45=2)),1,0)</f>
        <v>0</v>
      </c>
      <c r="AK43" s="5"/>
      <c r="AW43" s="10"/>
      <c r="BI43" s="10"/>
      <c r="CA43" s="8"/>
      <c r="CB43" s="8"/>
      <c r="CC43" s="8"/>
      <c r="CD43" s="8"/>
      <c r="CE43" s="8"/>
      <c r="CF43" s="8"/>
    </row>
    <row r="44" spans="1:84" ht="15" customHeight="1" x14ac:dyDescent="0.2">
      <c r="A44" s="5"/>
      <c r="B44" s="4"/>
      <c r="H44" s="5">
        <f>IF(OR(AND(H43=6,H42&lt;5),AND(H43=7,H42&lt;7),AND(H43&gt;7,H43-H42=2)),1,0)</f>
        <v>0</v>
      </c>
      <c r="I44" s="5">
        <f>IF(OR(AND(I43=6,I42&lt;5),AND(I43=7,I42&lt;7),AND(I43&gt;7,I43-I42=2)),1,0)</f>
        <v>0</v>
      </c>
      <c r="J44" s="5">
        <f>IF(OR(AND(J43=6,J42&lt;5),AND(J43=7,J42&lt;7),AND(J43&gt;7,J43-J42=2)),1,0)</f>
        <v>0</v>
      </c>
      <c r="K44" s="5">
        <f>IF(OR(AND(K43=6,K42&lt;5),AND(K43=7,K42&lt;7),AND(K43&gt;7,K43-K42=2)),1,0)</f>
        <v>0</v>
      </c>
      <c r="L44" s="5">
        <f>IF(OR(AND(L43=6,L42&lt;5),AND(L43=7,L42&lt;7),AND(L43&gt;7,L43-L42=2)),1,0)</f>
        <v>0</v>
      </c>
      <c r="M44" s="5"/>
      <c r="N44" s="5"/>
      <c r="Y44" s="10"/>
      <c r="Z44" s="11" t="str">
        <f>IF(AA44&lt;&gt;"",VLOOKUP(AA44,O40:Z41,12,FALSE),"")</f>
        <v/>
      </c>
      <c r="AA44" s="7" t="str">
        <f>IF(AND(O40="Bye",O41="Bye"),"Bye",IF(OR(Y40=$G$5,O41="Bye"),O40,IF(OR(Y41=$G$5,O40="Bye"),O41,"")))</f>
        <v/>
      </c>
      <c r="AB44" s="7"/>
      <c r="AC44" s="7"/>
      <c r="AD44" s="7"/>
      <c r="AE44" s="7"/>
      <c r="AF44" s="23"/>
      <c r="AG44" s="23"/>
      <c r="AH44" s="23"/>
      <c r="AI44" s="23"/>
      <c r="AJ44" s="23"/>
      <c r="AK44" s="5">
        <f>SUM(AF43:AJ43)</f>
        <v>0</v>
      </c>
      <c r="AL44" s="5" t="str">
        <f>Z44</f>
        <v/>
      </c>
      <c r="AW44" s="10"/>
      <c r="BI44" s="10"/>
    </row>
    <row r="45" spans="1:84" ht="15" customHeight="1" x14ac:dyDescent="0.2">
      <c r="A45" s="5"/>
      <c r="B45" s="4"/>
      <c r="H45" s="5">
        <f>IF(OR(AND(H46=6,H47&lt;5),AND(H46=7,H47&lt;7),AND(H46&gt;7,H46-H47=2)),1,0)</f>
        <v>0</v>
      </c>
      <c r="I45" s="5">
        <f>IF(OR(AND(I46=6,I47&lt;5),AND(I46=7,I47&lt;7),AND(I46&gt;7,I46-I47=2)),1,0)</f>
        <v>0</v>
      </c>
      <c r="J45" s="5">
        <f>IF(OR(AND(J46=6,J47&lt;5),AND(J46=7,J47&lt;7),AND(J46&gt;7,J46-J47=2)),1,0)</f>
        <v>0</v>
      </c>
      <c r="K45" s="5">
        <f>IF(OR(AND(K46=6,K47&lt;5),AND(K46=7,K47&lt;7),AND(K46&gt;7,K46-K47=2)),1,0)</f>
        <v>0</v>
      </c>
      <c r="L45" s="5">
        <f>IF(OR(AND(L46=6,L47&lt;5),AND(L46=7,L47&lt;7),AND(L46&gt;7,L46-L47=2)),1,0)</f>
        <v>0</v>
      </c>
      <c r="Y45" s="10"/>
      <c r="Z45" s="4" t="str">
        <f>IF(AA45&lt;&gt;"",VLOOKUP(AA45,O48:Z49,12,FALSE),"")</f>
        <v/>
      </c>
      <c r="AA45" s="2" t="str">
        <f>IF(AND(O48="Bye",O49="Bye"),"Bye",IF(OR(O49="Bye",Y48=$G$5),O48,IF(OR(Y49=$G$5,O48="Bye"),O49,"")))</f>
        <v/>
      </c>
      <c r="AF45" s="24"/>
      <c r="AG45" s="24"/>
      <c r="AH45" s="24"/>
      <c r="AI45" s="24"/>
      <c r="AJ45" s="24"/>
      <c r="AK45" s="9">
        <f>SUM(AF46:AJ46)</f>
        <v>0</v>
      </c>
      <c r="AL45" s="5" t="str">
        <f>Z45</f>
        <v/>
      </c>
      <c r="AW45" s="10"/>
      <c r="BI45" s="10"/>
      <c r="BO45" s="8"/>
      <c r="BP45" s="8"/>
      <c r="BQ45" s="8"/>
      <c r="BR45" s="8"/>
      <c r="BS45" s="8"/>
      <c r="BT45" s="8"/>
    </row>
    <row r="46" spans="1:84" ht="15" customHeight="1" x14ac:dyDescent="0.2">
      <c r="A46" s="5">
        <f>Setup!I25</f>
        <v>12</v>
      </c>
      <c r="B46" s="6" t="str">
        <f>IF(C46="Bye","","("&amp;A46&amp;")")</f>
        <v>(12)</v>
      </c>
      <c r="C46" s="7" t="str">
        <f>IF(AND(Setup!$B$2&gt;32,Setup!$B$2&lt;=64),IF(VLOOKUP(A46,Setup!$A$15:$B$78,2,FALSE)&lt;&gt;"",VLOOKUP(A46,Setup!$A$15:$B$78,2,FALSE),"Bye"),"")</f>
        <v/>
      </c>
      <c r="D46" s="7"/>
      <c r="E46" s="7"/>
      <c r="F46" s="7"/>
      <c r="G46" s="7"/>
      <c r="H46" s="23"/>
      <c r="I46" s="23"/>
      <c r="J46" s="23"/>
      <c r="K46" s="23"/>
      <c r="L46" s="23"/>
      <c r="M46" s="5">
        <f>SUM(H45:L45)</f>
        <v>0</v>
      </c>
      <c r="N46" s="5" t="str">
        <f>B46</f>
        <v>(12)</v>
      </c>
      <c r="Y46" s="10"/>
      <c r="AF46" s="5">
        <f>IF(OR(AND(AF45=6,AF44&lt;5),AND(AF45=7,AF44&lt;7),AND(AF45&gt;7,AF45-AF44=2)),1,0)</f>
        <v>0</v>
      </c>
      <c r="AG46" s="5">
        <f>IF(OR(AND(AG45=6,AG44&lt;5),AND(AG45=7,AG44&lt;7),AND(AG45&gt;7,AG45-AG44=2)),1,0)</f>
        <v>0</v>
      </c>
      <c r="AH46" s="5">
        <f>IF(OR(AND(AH45=6,AH44&lt;5),AND(AH45=7,AH44&lt;7),AND(AH45&gt;7,AH45-AH44=2)),1,0)</f>
        <v>0</v>
      </c>
      <c r="AI46" s="5">
        <f>IF(OR(AND(AI45=6,AI44&lt;5),AND(AI45=7,AI44&lt;7),AND(AI45&gt;7,AI45-AI44=2)),1,0)</f>
        <v>0</v>
      </c>
      <c r="AJ46" s="5">
        <f>IF(OR(AND(AJ45=6,AJ44&lt;5),AND(AJ45=7,AJ44&lt;7),AND(AJ45&gt;7,AJ45-AJ44=2)),1,0)</f>
        <v>0</v>
      </c>
      <c r="AK46" s="35"/>
      <c r="AL46" s="5"/>
      <c r="AM46" s="5"/>
      <c r="AN46" s="5"/>
      <c r="AO46" s="5"/>
      <c r="AP46" s="5"/>
      <c r="AQ46" s="5"/>
      <c r="AW46" s="10"/>
      <c r="BI46" s="10"/>
      <c r="BO46" s="8"/>
      <c r="BP46" s="8"/>
      <c r="BQ46" s="8"/>
      <c r="BR46" s="8"/>
      <c r="BS46" s="8"/>
      <c r="BT46" s="8"/>
    </row>
    <row r="47" spans="1:84" ht="15" customHeight="1" x14ac:dyDescent="0.2">
      <c r="A47" s="5">
        <f>Setup!J25</f>
        <v>53</v>
      </c>
      <c r="B47" s="6" t="str">
        <f>IF(C47="Bye","","("&amp;A47&amp;")")</f>
        <v>(53)</v>
      </c>
      <c r="C47" s="2" t="str">
        <f>IF(AND(Setup!$B$2&gt;32,Setup!$B$2&lt;=64),IF(VLOOKUP(A47,Setup!$A$15:$B$78,2,FALSE)&lt;&gt;"",VLOOKUP(A47,Setup!$A$15:$B$78,2,FALSE),"Bye"),"")</f>
        <v/>
      </c>
      <c r="H47" s="24"/>
      <c r="I47" s="24"/>
      <c r="J47" s="24"/>
      <c r="K47" s="24"/>
      <c r="L47" s="24"/>
      <c r="M47" s="9">
        <f>SUM(H48:L48)</f>
        <v>0</v>
      </c>
      <c r="N47" s="5" t="str">
        <f>B47</f>
        <v>(53)</v>
      </c>
      <c r="T47" s="5">
        <f>IF(OR(AND(T48=6,T49&lt;5),AND(T48=7,T49&lt;7),AND(T48&gt;7,T48-T49=2)),1,0)</f>
        <v>0</v>
      </c>
      <c r="U47" s="5">
        <f>IF(OR(AND(U48=6,U49&lt;5),AND(U48=7,U49&lt;7),AND(U48&gt;7,U48-U49=2)),1,0)</f>
        <v>0</v>
      </c>
      <c r="V47" s="5">
        <f>IF(OR(AND(V48=6,V49&lt;5),AND(V48=7,V49&lt;7),AND(V48&gt;7,V48-V49=2)),1,0)</f>
        <v>0</v>
      </c>
      <c r="W47" s="5">
        <f>IF(OR(AND(W48=6,W49&lt;5),AND(W48=7,W49&lt;7),AND(W48&gt;7,W48-W49=2)),1,0)</f>
        <v>0</v>
      </c>
      <c r="X47" s="5">
        <f>IF(OR(AND(X48=6,X49&lt;5),AND(X48=7,X49&lt;7),AND(X48&gt;7,X48-X49=2)),1,0)</f>
        <v>0</v>
      </c>
      <c r="Y47" s="10"/>
      <c r="AK47" s="10"/>
      <c r="AW47" s="10"/>
      <c r="BI47" s="10"/>
    </row>
    <row r="48" spans="1:84" ht="15" customHeight="1" x14ac:dyDescent="0.2">
      <c r="A48" s="5"/>
      <c r="B48" s="4"/>
      <c r="H48" s="5">
        <f>IF(OR(AND(H47=6,H46&lt;5),AND(H47=7,H46&lt;7),AND(H47&gt;7,H47-H46=2)),1,0)</f>
        <v>0</v>
      </c>
      <c r="I48" s="5">
        <f>IF(OR(AND(I47=6,I46&lt;5),AND(I47=7,I46&lt;7),AND(I47&gt;7,I47-I46=2)),1,0)</f>
        <v>0</v>
      </c>
      <c r="J48" s="5">
        <f>IF(OR(AND(J47=6,J46&lt;5),AND(J47=7,J46&lt;7),AND(J47&gt;7,J47-J46=2)),1,0)</f>
        <v>0</v>
      </c>
      <c r="K48" s="5">
        <f>IF(OR(AND(K47=6,K46&lt;5),AND(K47=7,K46&lt;7),AND(K47&gt;7,K47-K46=2)),1,0)</f>
        <v>0</v>
      </c>
      <c r="L48" s="5">
        <f>IF(OR(AND(L47=6,L46&lt;5),AND(L47=7,L46&lt;7),AND(L47&gt;7,L47-L46=2)),1,0)</f>
        <v>0</v>
      </c>
      <c r="M48" s="10"/>
      <c r="N48" s="11" t="str">
        <f>IF(O48&lt;&gt;"",VLOOKUP(O48,C46:N47,12,FALSE),"")</f>
        <v/>
      </c>
      <c r="O48" s="7" t="str">
        <f>IF(AND(C46="Bye",C47="Bye"),"Bye",IF(OR(M46=$G$5,C47="Bye"),C46,IF(OR(M47=$G$5,C46="Bye"),C47,"")))</f>
        <v/>
      </c>
      <c r="P48" s="7"/>
      <c r="Q48" s="7"/>
      <c r="R48" s="7"/>
      <c r="S48" s="7"/>
      <c r="T48" s="23"/>
      <c r="U48" s="23"/>
      <c r="V48" s="23"/>
      <c r="W48" s="23"/>
      <c r="X48" s="23"/>
      <c r="Y48" s="12">
        <f>SUM(T47:X47)</f>
        <v>0</v>
      </c>
      <c r="Z48" s="5" t="str">
        <f>N48</f>
        <v/>
      </c>
      <c r="AK48" s="10"/>
      <c r="AW48" s="10"/>
      <c r="BI48" s="10"/>
      <c r="CA48" s="8"/>
      <c r="CB48" s="8"/>
      <c r="CC48" s="8"/>
      <c r="CD48" s="8"/>
      <c r="CE48" s="8"/>
      <c r="CF48" s="8"/>
    </row>
    <row r="49" spans="1:84" ht="15" customHeight="1" x14ac:dyDescent="0.2">
      <c r="A49" s="5"/>
      <c r="B49" s="4"/>
      <c r="H49" s="5">
        <f>IF(OR(AND(H50=6,H51&lt;5),AND(H50=7,H51&lt;7),AND(H50&gt;7,H50-H51=2)),1,0)</f>
        <v>0</v>
      </c>
      <c r="I49" s="5">
        <f>IF(OR(AND(I50=6,I51&lt;5),AND(I50=7,I51&lt;7),AND(I50&gt;7,I50-I51=2)),1,0)</f>
        <v>0</v>
      </c>
      <c r="J49" s="5">
        <f>IF(OR(AND(J50=6,J51&lt;5),AND(J50=7,J51&lt;7),AND(J50&gt;7,J50-J51=2)),1,0)</f>
        <v>0</v>
      </c>
      <c r="K49" s="5">
        <f>IF(OR(AND(K50=6,K51&lt;5),AND(K50=7,K51&lt;7),AND(K50&gt;7,K50-K51=2)),1,0)</f>
        <v>0</v>
      </c>
      <c r="L49" s="5">
        <f>IF(OR(AND(L50=6,L51&lt;5),AND(L50=7,L51&lt;7),AND(L50&gt;7,L50-L51=2)),1,0)</f>
        <v>0</v>
      </c>
      <c r="M49" s="10"/>
      <c r="N49" s="4" t="str">
        <f>IF(O49&lt;&gt;"",VLOOKUP(O49,C50:N51,12,FALSE),"")</f>
        <v/>
      </c>
      <c r="O49" s="2" t="str">
        <f>IF(AND(C50="Bye",C51="Bye"),"Bye",IF(OR(M50=$G$5,C51="Bye"),C50,IF(OR(M51=$G$5,C50="Bye"),C51,"")))</f>
        <v/>
      </c>
      <c r="T49" s="24"/>
      <c r="U49" s="24"/>
      <c r="V49" s="24"/>
      <c r="W49" s="24"/>
      <c r="X49" s="24"/>
      <c r="Y49" s="13">
        <f>SUM(T50:X50)</f>
        <v>0</v>
      </c>
      <c r="Z49" s="5" t="str">
        <f>N49</f>
        <v/>
      </c>
      <c r="AK49" s="10"/>
      <c r="AW49" s="10"/>
      <c r="BI49" s="10"/>
      <c r="CA49" s="8"/>
      <c r="CB49" s="8"/>
      <c r="CC49" s="8"/>
      <c r="CD49" s="8"/>
      <c r="CE49" s="8"/>
      <c r="CF49" s="8"/>
    </row>
    <row r="50" spans="1:84" ht="15" customHeight="1" x14ac:dyDescent="0.2">
      <c r="A50" s="5">
        <f>Setup!I26</f>
        <v>21</v>
      </c>
      <c r="B50" s="6" t="str">
        <f>IF(C50="Bye","","("&amp;A50&amp;")")</f>
        <v>(21)</v>
      </c>
      <c r="C50" s="7" t="str">
        <f>IF(AND(Setup!$B$2&gt;32,Setup!$B$2&lt;=64),IF(VLOOKUP(A50,Setup!$A$15:$B$78,2,FALSE)&lt;&gt;"",VLOOKUP(A50,Setup!$A$15:$B$78,2,FALSE),"Bye"),"")</f>
        <v/>
      </c>
      <c r="D50" s="7"/>
      <c r="E50" s="7"/>
      <c r="F50" s="7"/>
      <c r="G50" s="7"/>
      <c r="H50" s="23"/>
      <c r="I50" s="23"/>
      <c r="J50" s="23"/>
      <c r="K50" s="23"/>
      <c r="L50" s="23"/>
      <c r="M50" s="12">
        <f>SUM(H49:L49)</f>
        <v>0</v>
      </c>
      <c r="N50" s="5" t="str">
        <f>B50</f>
        <v>(21)</v>
      </c>
      <c r="T50" s="5">
        <f>IF(OR(AND(T49=6,T48&lt;5),AND(T49=7,T48&lt;7),AND(T49&gt;7,T49-T48=2)),1,0)</f>
        <v>0</v>
      </c>
      <c r="U50" s="5">
        <f>IF(OR(AND(U49=6,U48&lt;5),AND(U49=7,U48&lt;7),AND(U49&gt;7,U49-U48=2)),1,0)</f>
        <v>0</v>
      </c>
      <c r="V50" s="5">
        <f>IF(OR(AND(V49=6,V48&lt;5),AND(V49=7,V48&lt;7),AND(V49&gt;7,V49-V48=2)),1,0)</f>
        <v>0</v>
      </c>
      <c r="W50" s="5">
        <f>IF(OR(AND(W49=6,W48&lt;5),AND(W49=7,W48&lt;7),AND(W49&gt;7,W49-W48=2)),1,0)</f>
        <v>0</v>
      </c>
      <c r="X50" s="5">
        <f>IF(OR(AND(X49=6,X48&lt;5),AND(X49=7,X48&lt;7),AND(X49&gt;7,X49-X48=2)),1,0)</f>
        <v>0</v>
      </c>
      <c r="AK50" s="10"/>
      <c r="AW50" s="10"/>
      <c r="BI50" s="10"/>
    </row>
    <row r="51" spans="1:84" ht="15" customHeight="1" x14ac:dyDescent="0.2">
      <c r="A51" s="5">
        <f>Setup!J26</f>
        <v>44</v>
      </c>
      <c r="B51" s="6" t="str">
        <f>IF(C51="Bye","","("&amp;A51&amp;")")</f>
        <v>(44)</v>
      </c>
      <c r="C51" s="2" t="str">
        <f>IF(AND(Setup!$B$2&gt;32,Setup!$B$2&lt;=64),IF(VLOOKUP(A51,Setup!$A$15:$B$78,2,FALSE)&lt;&gt;"",VLOOKUP(A51,Setup!$A$15:$B$78,2,FALSE),"Bye"),"")</f>
        <v/>
      </c>
      <c r="H51" s="24"/>
      <c r="I51" s="24"/>
      <c r="J51" s="24"/>
      <c r="K51" s="24"/>
      <c r="L51" s="24"/>
      <c r="M51" s="13">
        <f>SUM(H52:L52)</f>
        <v>0</v>
      </c>
      <c r="N51" s="5" t="str">
        <f>B51</f>
        <v>(44)</v>
      </c>
      <c r="AK51" s="10"/>
      <c r="AR51" s="5">
        <f>IF(OR(AND(AR52=6,AR53&lt;5),AND(AR52=7,AR53&lt;7),AND(AR52&gt;7,AR52-AR53=2)),1,0)</f>
        <v>0</v>
      </c>
      <c r="AS51" s="5">
        <f>IF(OR(AND(AS52=6,AS53&lt;5),AND(AS52=7,AS53&lt;7),AND(AS52&gt;7,AS52-AS53=2)),1,0)</f>
        <v>0</v>
      </c>
      <c r="AT51" s="5">
        <f>IF(OR(AND(AT52=6,AT53&lt;5),AND(AT52=7,AT53&lt;7),AND(AT52&gt;7,AT52-AT53=2)),1,0)</f>
        <v>0</v>
      </c>
      <c r="AU51" s="5">
        <f>IF(OR(AND(AU52=6,AU53&lt;5),AND(AU52=7,AU53&lt;7),AND(AU52&gt;7,AU52-AU53=2)),1,0)</f>
        <v>0</v>
      </c>
      <c r="AV51" s="5">
        <f>IF(OR(AND(AV52=6,AV53&lt;5),AND(AV52=7,AV53&lt;7),AND(AV52&gt;7,AV52-AV53=2)),1,0)</f>
        <v>0</v>
      </c>
      <c r="AW51" s="10"/>
      <c r="BI51" s="10"/>
    </row>
    <row r="52" spans="1:84" ht="15" customHeight="1" x14ac:dyDescent="0.2">
      <c r="A52" s="5"/>
      <c r="B52" s="4"/>
      <c r="H52" s="5">
        <f>IF(OR(AND(H51=6,H50&lt;5),AND(H51=7,H50&lt;7),AND(H51&gt;7,H51-H50=2)),1,0)</f>
        <v>0</v>
      </c>
      <c r="I52" s="5">
        <f>IF(OR(AND(I51=6,I50&lt;5),AND(I51=7,I50&lt;7),AND(I51&gt;7,I51-I50=2)),1,0)</f>
        <v>0</v>
      </c>
      <c r="J52" s="5">
        <f>IF(OR(AND(J51=6,J50&lt;5),AND(J51=7,J50&lt;7),AND(J51&gt;7,J51-J50=2)),1,0)</f>
        <v>0</v>
      </c>
      <c r="K52" s="5">
        <f>IF(OR(AND(K51=6,K50&lt;5),AND(K51=7,K50&lt;7),AND(K51&gt;7,K51-K50=2)),1,0)</f>
        <v>0</v>
      </c>
      <c r="L52" s="5">
        <f>IF(OR(AND(L51=6,L50&lt;5),AND(L51=7,L50&lt;7),AND(L51&gt;7,L51-L50=2)),1,0)</f>
        <v>0</v>
      </c>
      <c r="AK52" s="10"/>
      <c r="AL52" s="11" t="str">
        <f>IF(AM52&lt;&gt;"",VLOOKUP(AM52,AA44:AL45,12,FALSE),"")</f>
        <v/>
      </c>
      <c r="AM52" s="7" t="str">
        <f>IF(AK44=$G$5,AA44,IF(AK45=$G$5,AA45,""))</f>
        <v/>
      </c>
      <c r="AN52" s="7"/>
      <c r="AO52" s="7"/>
      <c r="AP52" s="7"/>
      <c r="AQ52" s="7"/>
      <c r="AR52" s="23"/>
      <c r="AS52" s="23"/>
      <c r="AT52" s="23"/>
      <c r="AU52" s="23"/>
      <c r="AV52" s="23"/>
      <c r="AW52" s="34">
        <f>SUM(AR51:AV51)</f>
        <v>0</v>
      </c>
      <c r="AX52" s="5" t="str">
        <f>AL52</f>
        <v/>
      </c>
      <c r="BI52" s="10"/>
    </row>
    <row r="53" spans="1:84" ht="15" customHeight="1" x14ac:dyDescent="0.2">
      <c r="A53" s="5"/>
      <c r="B53" s="4"/>
      <c r="H53" s="5">
        <f>IF(OR(AND(H54=6,H55&lt;5),AND(H54=7,H55&lt;7),AND(H54&gt;7,H54-H55=2)),1,0)</f>
        <v>0</v>
      </c>
      <c r="I53" s="5">
        <f>IF(OR(AND(I54=6,I55&lt;5),AND(I54=7,I55&lt;7),AND(I54&gt;7,I54-I55=2)),1,0)</f>
        <v>0</v>
      </c>
      <c r="J53" s="5">
        <f>IF(OR(AND(J54=6,J55&lt;5),AND(J54=7,J55&lt;7),AND(J54&gt;7,J54-J55=2)),1,0)</f>
        <v>0</v>
      </c>
      <c r="K53" s="5">
        <f>IF(OR(AND(K54=6,K55&lt;5),AND(K54=7,K55&lt;7),AND(K54&gt;7,K54-K55=2)),1,0)</f>
        <v>0</v>
      </c>
      <c r="L53" s="5">
        <f>IF(OR(AND(L54=6,L55&lt;5),AND(L54=7,L55&lt;7),AND(L54&gt;7,L54-L55=2)),1,0)</f>
        <v>0</v>
      </c>
      <c r="M53" s="5"/>
      <c r="AK53" s="10"/>
      <c r="AL53" s="4" t="str">
        <f>IF(AM53&lt;&gt;"",VLOOKUP(AM53,AA60:AL61,12,FALSE),"")</f>
        <v/>
      </c>
      <c r="AM53" s="2" t="str">
        <f>IF(AK60=$G$5,AA60,IF(AK61=$G$5,AA61,""))</f>
        <v/>
      </c>
      <c r="AR53" s="24"/>
      <c r="AS53" s="24"/>
      <c r="AT53" s="24"/>
      <c r="AU53" s="24"/>
      <c r="AV53" s="24"/>
      <c r="AW53" s="5">
        <f>SUM(AR54:AV54)</f>
        <v>0</v>
      </c>
      <c r="AX53" s="5" t="str">
        <f>AL53</f>
        <v/>
      </c>
      <c r="BI53" s="10"/>
    </row>
    <row r="54" spans="1:84" ht="15" customHeight="1" x14ac:dyDescent="0.2">
      <c r="A54" s="5">
        <f>Setup!I27</f>
        <v>13</v>
      </c>
      <c r="B54" s="6" t="str">
        <f>IF(C54="Bye","","("&amp;A54&amp;")")</f>
        <v>(13)</v>
      </c>
      <c r="C54" s="7" t="str">
        <f>IF(AND(Setup!$B$2&gt;32,Setup!$B$2&lt;=64),IF(VLOOKUP(A54,Setup!$A$15:$B$78,2,FALSE)&lt;&gt;"",VLOOKUP(A54,Setup!$A$15:$B$78,2,FALSE),"Bye"),"")</f>
        <v/>
      </c>
      <c r="D54" s="7"/>
      <c r="E54" s="7"/>
      <c r="F54" s="7"/>
      <c r="G54" s="7"/>
      <c r="H54" s="23"/>
      <c r="I54" s="23"/>
      <c r="J54" s="23"/>
      <c r="K54" s="23"/>
      <c r="L54" s="23"/>
      <c r="M54" s="5">
        <f>SUM(H53:L53)</f>
        <v>0</v>
      </c>
      <c r="N54" s="5" t="str">
        <f>B54</f>
        <v>(13)</v>
      </c>
      <c r="AK54" s="10"/>
      <c r="AR54" s="5">
        <f>IF(OR(AND(AR53=6,AR52&lt;5),AND(AR53=7,AR52&lt;7),AND(AR53&gt;7,AR53-AR52=2)),1,0)</f>
        <v>0</v>
      </c>
      <c r="AS54" s="5">
        <f>IF(OR(AND(AS53=6,AS52&lt;5),AND(AS53=7,AS52&lt;7),AND(AS53&gt;7,AS53-AS52=2)),1,0)</f>
        <v>0</v>
      </c>
      <c r="AT54" s="5">
        <f>IF(OR(AND(AT53=6,AT52&lt;5),AND(AT53=7,AT52&lt;7),AND(AT53&gt;7,AT53-AT52=2)),1,0)</f>
        <v>0</v>
      </c>
      <c r="AU54" s="5">
        <f>IF(OR(AND(AU53=6,AU52&lt;5),AND(AU53=7,AU52&lt;7),AND(AU53&gt;7,AU53-AU52=2)),1,0)</f>
        <v>0</v>
      </c>
      <c r="AV54" s="5">
        <f>IF(OR(AND(AV53=6,AV52&lt;5),AND(AV53=7,AV52&lt;7),AND(AV53&gt;7,AV53-AV52=2)),1,0)</f>
        <v>0</v>
      </c>
      <c r="BI54" s="10"/>
    </row>
    <row r="55" spans="1:84" ht="15" customHeight="1" x14ac:dyDescent="0.2">
      <c r="A55" s="5">
        <f>Setup!J27</f>
        <v>52</v>
      </c>
      <c r="B55" s="6" t="str">
        <f>IF(C55="Bye","","("&amp;A55&amp;")")</f>
        <v>(52)</v>
      </c>
      <c r="C55" s="2" t="str">
        <f>IF(AND(Setup!$B$2&gt;32,Setup!$B$2&lt;=64),IF(VLOOKUP(A55,Setup!$A$15:$B$78,2,FALSE)&lt;&gt;"",VLOOKUP(A55,Setup!$A$15:$B$78,2,FALSE),"Bye"),"")</f>
        <v/>
      </c>
      <c r="H55" s="24"/>
      <c r="I55" s="24"/>
      <c r="J55" s="24"/>
      <c r="K55" s="24"/>
      <c r="L55" s="24"/>
      <c r="M55" s="9">
        <f>SUM(H56:L56)</f>
        <v>0</v>
      </c>
      <c r="N55" s="5" t="str">
        <f>B55</f>
        <v>(52)</v>
      </c>
      <c r="T55" s="5">
        <f>IF(OR(AND(T56=6,T57&lt;5),AND(T56=7,T57&lt;7),AND(T56&gt;7,T56-T57=2)),1,0)</f>
        <v>0</v>
      </c>
      <c r="U55" s="5">
        <f>IF(OR(AND(U56=6,U57&lt;5),AND(U56=7,U57&lt;7),AND(U56&gt;7,U56-U57=2)),1,0)</f>
        <v>0</v>
      </c>
      <c r="V55" s="5">
        <f>IF(OR(AND(V56=6,V57&lt;5),AND(V56=7,V57&lt;7),AND(V56&gt;7,V56-V57=2)),1,0)</f>
        <v>0</v>
      </c>
      <c r="W55" s="5">
        <f>IF(OR(AND(W56=6,W57&lt;5),AND(W56=7,W57&lt;7),AND(W56&gt;7,W56-W57=2)),1,0)</f>
        <v>0</v>
      </c>
      <c r="X55" s="5">
        <f>IF(OR(AND(X56=6,X57&lt;5),AND(X56=7,X57&lt;7),AND(X56&gt;7,X56-X57=2)),1,0)</f>
        <v>0</v>
      </c>
      <c r="Y55" s="5"/>
      <c r="Z55" s="5"/>
      <c r="AK55" s="10"/>
      <c r="BI55" s="10"/>
    </row>
    <row r="56" spans="1:84" ht="15" customHeight="1" x14ac:dyDescent="0.2">
      <c r="A56" s="5"/>
      <c r="B56" s="4"/>
      <c r="H56" s="5">
        <f>IF(OR(AND(H55=6,H54&lt;5),AND(H55=7,H54&lt;7),AND(H55&gt;7,H55-H54=2)),1,0)</f>
        <v>0</v>
      </c>
      <c r="I56" s="5">
        <f>IF(OR(AND(I55=6,I54&lt;5),AND(I55=7,I54&lt;7),AND(I55&gt;7,I55-I54=2)),1,0)</f>
        <v>0</v>
      </c>
      <c r="J56" s="5">
        <f>IF(OR(AND(J55=6,J54&lt;5),AND(J55=7,J54&lt;7),AND(J55&gt;7,J55-J54=2)),1,0)</f>
        <v>0</v>
      </c>
      <c r="K56" s="5">
        <f>IF(OR(AND(K55=6,K54&lt;5),AND(K55=7,K54&lt;7),AND(K55&gt;7,K55-K54=2)),1,0)</f>
        <v>0</v>
      </c>
      <c r="L56" s="5">
        <f>IF(OR(AND(L55=6,L54&lt;5),AND(L55=7,L54&lt;7),AND(L55&gt;7,L55-L54=2)),1,0)</f>
        <v>0</v>
      </c>
      <c r="M56" s="10"/>
      <c r="N56" s="11" t="str">
        <f>IF(O56&lt;&gt;"",VLOOKUP(O56,C54:N55,12,FALSE),"")</f>
        <v/>
      </c>
      <c r="O56" s="7" t="str">
        <f>IF(AND(C54="Bye",C55="Bye"),"Bye",IF(OR(M54=$G$5,C55="Bye"),C54,IF(OR(M55=$G$5,C54="Bye"),C55,"")))</f>
        <v/>
      </c>
      <c r="P56" s="7"/>
      <c r="Q56" s="7"/>
      <c r="R56" s="7"/>
      <c r="S56" s="7"/>
      <c r="T56" s="23"/>
      <c r="U56" s="23"/>
      <c r="V56" s="23"/>
      <c r="W56" s="23"/>
      <c r="X56" s="23"/>
      <c r="Y56" s="5">
        <f>SUM(T55:X55)</f>
        <v>0</v>
      </c>
      <c r="Z56" s="5" t="str">
        <f>N56</f>
        <v/>
      </c>
      <c r="AK56" s="10"/>
      <c r="BI56" s="10"/>
    </row>
    <row r="57" spans="1:84" ht="15" customHeight="1" x14ac:dyDescent="0.2">
      <c r="A57" s="5"/>
      <c r="B57" s="4"/>
      <c r="H57" s="5">
        <f>IF(OR(AND(H58=6,H59&lt;5),AND(H58=7,H59&lt;7),AND(H58&gt;7,H58-H59=2)),1,0)</f>
        <v>0</v>
      </c>
      <c r="I57" s="5">
        <f>IF(OR(AND(I58=6,I59&lt;5),AND(I58=7,I59&lt;7),AND(I58&gt;7,I58-I59=2)),1,0)</f>
        <v>0</v>
      </c>
      <c r="J57" s="5">
        <f>IF(OR(AND(J58=6,J59&lt;5),AND(J58=7,J59&lt;7),AND(J58&gt;7,J58-J59=2)),1,0)</f>
        <v>0</v>
      </c>
      <c r="K57" s="5">
        <f>IF(OR(AND(K58=6,K59&lt;5),AND(K58=7,K59&lt;7),AND(K58&gt;7,K58-K59=2)),1,0)</f>
        <v>0</v>
      </c>
      <c r="L57" s="5">
        <f>IF(OR(AND(L58=6,L59&lt;5),AND(L58=7,L59&lt;7),AND(L58&gt;7,L58-L59=2)),1,0)</f>
        <v>0</v>
      </c>
      <c r="M57" s="10"/>
      <c r="N57" s="4" t="str">
        <f>IF(O57&lt;&gt;"",VLOOKUP(O57,C58:N59,12,FALSE),"")</f>
        <v/>
      </c>
      <c r="O57" s="2" t="str">
        <f>IF(AND(C58="Bye",C59="Bye"),"Bye",IF(OR(M58=$G$5,C59="Bye"),C58,IF(OR(M59=$G$5,C58="Bye"),C59,"")))</f>
        <v/>
      </c>
      <c r="T57" s="24"/>
      <c r="U57" s="24"/>
      <c r="V57" s="24"/>
      <c r="W57" s="24"/>
      <c r="X57" s="24"/>
      <c r="Y57" s="9">
        <f>SUM(T58:X58)</f>
        <v>0</v>
      </c>
      <c r="Z57" s="5" t="str">
        <f>N57</f>
        <v/>
      </c>
      <c r="AK57" s="10"/>
      <c r="BI57" s="10"/>
    </row>
    <row r="58" spans="1:84" ht="15" customHeight="1" x14ac:dyDescent="0.2">
      <c r="A58" s="5">
        <f>Setup!I28</f>
        <v>20</v>
      </c>
      <c r="B58" s="6" t="str">
        <f>IF(C58="Bye","","("&amp;A58&amp;")")</f>
        <v>(20)</v>
      </c>
      <c r="C58" s="7" t="str">
        <f>IF(AND(Setup!$B$2&gt;32,Setup!$B$2&lt;=64),IF(VLOOKUP(A58,Setup!$A$15:$B$78,2,FALSE)&lt;&gt;"",VLOOKUP(A58,Setup!$A$15:$B$78,2,FALSE),"Bye"),"")</f>
        <v/>
      </c>
      <c r="D58" s="7"/>
      <c r="E58" s="7"/>
      <c r="F58" s="7"/>
      <c r="G58" s="7"/>
      <c r="H58" s="23"/>
      <c r="I58" s="23"/>
      <c r="J58" s="23"/>
      <c r="K58" s="23"/>
      <c r="L58" s="23"/>
      <c r="M58" s="12">
        <f>SUM(H57:L57)</f>
        <v>0</v>
      </c>
      <c r="N58" s="5" t="str">
        <f>B58</f>
        <v>(20)</v>
      </c>
      <c r="T58" s="5">
        <f>IF(OR(AND(T57=6,T56&lt;5),AND(T57=7,T56&lt;7),AND(T57&gt;7,T57-T56=2)),1,0)</f>
        <v>0</v>
      </c>
      <c r="U58" s="5">
        <f>IF(OR(AND(U57=6,U56&lt;5),AND(U57=7,U56&lt;7),AND(U57&gt;7,U57-U56=2)),1,0)</f>
        <v>0</v>
      </c>
      <c r="V58" s="5">
        <f>IF(OR(AND(V57=6,V56&lt;5),AND(V57=7,V56&lt;7),AND(V57&gt;7,V57-V56=2)),1,0)</f>
        <v>0</v>
      </c>
      <c r="W58" s="5">
        <f>IF(OR(AND(W57=6,W56&lt;5),AND(W57=7,W56&lt;7),AND(W57&gt;7,W57-W56=2)),1,0)</f>
        <v>0</v>
      </c>
      <c r="X58" s="5">
        <f>IF(OR(AND(X57=6,X56&lt;5),AND(X57=7,X56&lt;7),AND(X57&gt;7,X57-X56=2)),1,0)</f>
        <v>0</v>
      </c>
      <c r="Y58" s="35"/>
      <c r="AK58" s="10"/>
      <c r="BI58" s="10"/>
    </row>
    <row r="59" spans="1:84" ht="15" customHeight="1" x14ac:dyDescent="0.2">
      <c r="A59" s="5">
        <f>Setup!J28</f>
        <v>45</v>
      </c>
      <c r="B59" s="6" t="str">
        <f>IF(C59="Bye","","("&amp;A59&amp;")")</f>
        <v>(45)</v>
      </c>
      <c r="C59" s="2" t="str">
        <f>IF(AND(Setup!$B$2&gt;32,Setup!$B$2&lt;=64),IF(VLOOKUP(A59,Setup!$A$15:$B$78,2,FALSE)&lt;&gt;"",VLOOKUP(A59,Setup!$A$15:$B$78,2,FALSE),"Bye"),"")</f>
        <v/>
      </c>
      <c r="H59" s="24"/>
      <c r="I59" s="24"/>
      <c r="J59" s="24"/>
      <c r="K59" s="24"/>
      <c r="L59" s="24"/>
      <c r="M59" s="13">
        <f>SUM(H60:L60)</f>
        <v>0</v>
      </c>
      <c r="N59" s="5" t="str">
        <f>B59</f>
        <v>(45)</v>
      </c>
      <c r="Y59" s="10"/>
      <c r="AF59" s="5">
        <f>IF(OR(AND(AF60=6,AF61&lt;5),AND(AF60=7,AF61&lt;7),AND(AF60&gt;7,AF60-AF61=2)),1,0)</f>
        <v>0</v>
      </c>
      <c r="AG59" s="5">
        <f>IF(OR(AND(AG60=6,AG61&lt;5),AND(AG60=7,AG61&lt;7),AND(AG60&gt;7,AG60-AG61=2)),1,0)</f>
        <v>0</v>
      </c>
      <c r="AH59" s="5">
        <f>IF(OR(AND(AH60=6,AH61&lt;5),AND(AH60=7,AH61&lt;7),AND(AH60&gt;7,AH60-AH61=2)),1,0)</f>
        <v>0</v>
      </c>
      <c r="AI59" s="5">
        <f>IF(OR(AND(AI60=6,AI61&lt;5),AND(AI60=7,AI61&lt;7),AND(AI60&gt;7,AI60-AI61=2)),1,0)</f>
        <v>0</v>
      </c>
      <c r="AJ59" s="5">
        <f>IF(OR(AND(AJ60=6,AJ61&lt;5),AND(AJ60=7,AJ61&lt;7),AND(AJ60&gt;7,AJ60-AJ61=2)),1,0)</f>
        <v>0</v>
      </c>
      <c r="AK59" s="10"/>
      <c r="BI59" s="10"/>
    </row>
    <row r="60" spans="1:84" ht="15" customHeight="1" x14ac:dyDescent="0.2">
      <c r="A60" s="5"/>
      <c r="B60" s="4"/>
      <c r="H60" s="5">
        <f>IF(OR(AND(H59=6,H58&lt;5),AND(H59=7,H58&lt;7),AND(H59&gt;7,H59-H58=2)),1,0)</f>
        <v>0</v>
      </c>
      <c r="I60" s="5">
        <f>IF(OR(AND(I59=6,I58&lt;5),AND(I59=7,I58&lt;7),AND(I59&gt;7,I59-I58=2)),1,0)</f>
        <v>0</v>
      </c>
      <c r="J60" s="5">
        <f>IF(OR(AND(J59=6,J58&lt;5),AND(J59=7,J58&lt;7),AND(J59&gt;7,J59-J58=2)),1,0)</f>
        <v>0</v>
      </c>
      <c r="K60" s="5">
        <f>IF(OR(AND(K59=6,K58&lt;5),AND(K59=7,K58&lt;7),AND(K59&gt;7,K59-K58=2)),1,0)</f>
        <v>0</v>
      </c>
      <c r="L60" s="5">
        <f>IF(OR(AND(L59=6,L58&lt;5),AND(L59=7,L58&lt;7),AND(L59&gt;7,L59-L58=2)),1,0)</f>
        <v>0</v>
      </c>
      <c r="M60" s="5"/>
      <c r="N60" s="5"/>
      <c r="Y60" s="10"/>
      <c r="Z60" s="11" t="str">
        <f>IF(AA60&lt;&gt;"",VLOOKUP(AA60,O56:Z57,12,FALSE),"")</f>
        <v/>
      </c>
      <c r="AA60" s="7" t="str">
        <f>IF(AND(O56="Bye",O57="Bye"),"Bye",IF(OR(Y56=$G$5,O57="Bye"),O56,IF(OR(Y57=$G$5,O56="Bye"),O57,"")))</f>
        <v/>
      </c>
      <c r="AB60" s="7"/>
      <c r="AC60" s="7"/>
      <c r="AD60" s="7"/>
      <c r="AE60" s="7"/>
      <c r="AF60" s="23"/>
      <c r="AG60" s="23"/>
      <c r="AH60" s="23"/>
      <c r="AI60" s="23"/>
      <c r="AJ60" s="23"/>
      <c r="AK60" s="12">
        <f>SUM(AF59:AJ59)</f>
        <v>0</v>
      </c>
      <c r="AL60" s="5" t="str">
        <f>Z60</f>
        <v/>
      </c>
      <c r="BI60" s="10"/>
    </row>
    <row r="61" spans="1:84" ht="15" customHeight="1" x14ac:dyDescent="0.2">
      <c r="A61" s="5"/>
      <c r="B61" s="4"/>
      <c r="H61" s="5">
        <f>IF(OR(AND(H62=6,H63&lt;5),AND(H62=7,H63&lt;7),AND(H62&gt;7,H62-H63=2)),1,0)</f>
        <v>0</v>
      </c>
      <c r="I61" s="5">
        <f>IF(OR(AND(I62=6,I63&lt;5),AND(I62=7,I63&lt;7),AND(I62&gt;7,I62-I63=2)),1,0)</f>
        <v>0</v>
      </c>
      <c r="J61" s="5">
        <f>IF(OR(AND(J62=6,J63&lt;5),AND(J62=7,J63&lt;7),AND(J62&gt;7,J62-J63=2)),1,0)</f>
        <v>0</v>
      </c>
      <c r="K61" s="5">
        <f>IF(OR(AND(K62=6,K63&lt;5),AND(K62=7,K63&lt;7),AND(K62&gt;7,K62-K63=2)),1,0)</f>
        <v>0</v>
      </c>
      <c r="L61" s="5">
        <f>IF(OR(AND(L62=6,L63&lt;5),AND(L62=7,L63&lt;7),AND(L62&gt;7,L62-L63=2)),1,0)</f>
        <v>0</v>
      </c>
      <c r="Y61" s="10"/>
      <c r="Z61" s="4" t="str">
        <f>IF(AA61&lt;&gt;"",VLOOKUP(AA61,O64:Z65,12,FALSE),"")</f>
        <v/>
      </c>
      <c r="AA61" s="2" t="str">
        <f>IF(AND(O64="Bye",O65="Bye"),"Bye",IF(OR(O65="Bye",Y64=$G$5),O64,IF(OR(Y65=$G$5,O64="Bye"),O65,"")))</f>
        <v/>
      </c>
      <c r="AF61" s="24"/>
      <c r="AG61" s="24"/>
      <c r="AH61" s="24"/>
      <c r="AI61" s="24"/>
      <c r="AJ61" s="24"/>
      <c r="AK61" s="13">
        <f>SUM(AF62:AJ62)</f>
        <v>0</v>
      </c>
      <c r="AL61" s="5" t="str">
        <f>Z61</f>
        <v/>
      </c>
      <c r="BI61" s="10"/>
    </row>
    <row r="62" spans="1:84" ht="15" customHeight="1" x14ac:dyDescent="0.2">
      <c r="A62" s="5">
        <f>Setup!I29</f>
        <v>29</v>
      </c>
      <c r="B62" s="6" t="str">
        <f>IF(C62="Bye","","("&amp;A62&amp;")")</f>
        <v>(29)</v>
      </c>
      <c r="C62" s="7" t="str">
        <f>IF(AND(Setup!$B$2&gt;32,Setup!$B$2&lt;=64),IF(VLOOKUP(A62,Setup!$A$15:$B$78,2,FALSE)&lt;&gt;"",VLOOKUP(A62,Setup!$A$15:$B$78,2,FALSE),"Bye"),"")</f>
        <v/>
      </c>
      <c r="D62" s="7"/>
      <c r="E62" s="7"/>
      <c r="F62" s="7"/>
      <c r="G62" s="7"/>
      <c r="H62" s="23"/>
      <c r="I62" s="23"/>
      <c r="J62" s="23"/>
      <c r="K62" s="23"/>
      <c r="L62" s="23"/>
      <c r="M62" s="5">
        <f>SUM(H61:L61)</f>
        <v>0</v>
      </c>
      <c r="N62" s="5" t="str">
        <f>B62</f>
        <v>(29)</v>
      </c>
      <c r="Y62" s="10"/>
      <c r="AF62" s="5">
        <f>IF(OR(AND(AF61=6,AF60&lt;5),AND(AF61=7,AF60&lt;7),AND(AF61&gt;7,AF61-AF60=2)),1,0)</f>
        <v>0</v>
      </c>
      <c r="AG62" s="5">
        <f>IF(OR(AND(AG61=6,AG60&lt;5),AND(AG61=7,AG60&lt;7),AND(AG61&gt;7,AG61-AG60=2)),1,0)</f>
        <v>0</v>
      </c>
      <c r="AH62" s="5">
        <f>IF(OR(AND(AH61=6,AH60&lt;5),AND(AH61=7,AH60&lt;7),AND(AH61&gt;7,AH61-AH60=2)),1,0)</f>
        <v>0</v>
      </c>
      <c r="AI62" s="5">
        <f>IF(OR(AND(AI61=6,AI60&lt;5),AND(AI61=7,AI60&lt;7),AND(AI61&gt;7,AI61-AI60=2)),1,0)</f>
        <v>0</v>
      </c>
      <c r="AJ62" s="5">
        <f>IF(OR(AND(AJ61=6,AJ60&lt;5),AND(AJ61=7,AJ60&lt;7),AND(AJ61&gt;7,AJ61-AJ60=2)),1,0)</f>
        <v>0</v>
      </c>
      <c r="BI62" s="10"/>
    </row>
    <row r="63" spans="1:84" ht="15" customHeight="1" x14ac:dyDescent="0.2">
      <c r="A63" s="5">
        <f>Setup!J29</f>
        <v>36</v>
      </c>
      <c r="B63" s="6" t="str">
        <f>IF(C63="Bye","","("&amp;A63&amp;")")</f>
        <v>(36)</v>
      </c>
      <c r="C63" s="2" t="str">
        <f>IF(AND(Setup!$B$2&gt;32,Setup!$B$2&lt;=64),IF(VLOOKUP(A63,Setup!$A$15:$B$78,2,FALSE)&lt;&gt;"",VLOOKUP(A63,Setup!$A$15:$B$78,2,FALSE),"Bye"),"")</f>
        <v/>
      </c>
      <c r="H63" s="24"/>
      <c r="I63" s="24"/>
      <c r="J63" s="24"/>
      <c r="K63" s="24"/>
      <c r="L63" s="24"/>
      <c r="M63" s="9">
        <f>SUM(H64:L64)</f>
        <v>0</v>
      </c>
      <c r="N63" s="5" t="str">
        <f>B63</f>
        <v>(36)</v>
      </c>
      <c r="T63" s="5">
        <f>IF(OR(AND(T64=6,T65&lt;5),AND(T64=7,T65&lt;7),AND(T64&gt;7,T64-T65=2)),1,0)</f>
        <v>0</v>
      </c>
      <c r="U63" s="5">
        <f>IF(OR(AND(U64=6,U65&lt;5),AND(U64=7,U65&lt;7),AND(U64&gt;7,U64-U65=2)),1,0)</f>
        <v>0</v>
      </c>
      <c r="V63" s="5">
        <f>IF(OR(AND(V64=6,V65&lt;5),AND(V64=7,V65&lt;7),AND(V64&gt;7,V64-V65=2)),1,0)</f>
        <v>0</v>
      </c>
      <c r="W63" s="5">
        <f>IF(OR(AND(W64=6,W65&lt;5),AND(W64=7,W65&lt;7),AND(W64&gt;7,W64-W65=2)),1,0)</f>
        <v>0</v>
      </c>
      <c r="X63" s="5">
        <f>IF(OR(AND(X64=6,X65&lt;5),AND(X64=7,X65&lt;7),AND(X64&gt;7,X64-X65=2)),1,0)</f>
        <v>0</v>
      </c>
      <c r="Y63" s="10"/>
      <c r="BI63" s="10"/>
    </row>
    <row r="64" spans="1:84" ht="15" customHeight="1" x14ac:dyDescent="0.2">
      <c r="A64" s="5"/>
      <c r="B64" s="4"/>
      <c r="H64" s="5">
        <f>IF(OR(AND(H63=6,H62&lt;5),AND(H63=7,H62&lt;7),AND(H63&gt;7,H63-H62=2)),1,0)</f>
        <v>0</v>
      </c>
      <c r="I64" s="5">
        <f>IF(OR(AND(I63=6,I62&lt;5),AND(I63=7,I62&lt;7),AND(I63&gt;7,I63-I62=2)),1,0)</f>
        <v>0</v>
      </c>
      <c r="J64" s="5">
        <f>IF(OR(AND(J63=6,J62&lt;5),AND(J63=7,J62&lt;7),AND(J63&gt;7,J63-J62=2)),1,0)</f>
        <v>0</v>
      </c>
      <c r="K64" s="5">
        <f>IF(OR(AND(K63=6,K62&lt;5),AND(K63=7,K62&lt;7),AND(K63&gt;7,K63-K62=2)),1,0)</f>
        <v>0</v>
      </c>
      <c r="L64" s="5">
        <f>IF(OR(AND(L63=6,L62&lt;5),AND(L63=7,L62&lt;7),AND(L63&gt;7,L63-L62=2)),1,0)</f>
        <v>0</v>
      </c>
      <c r="M64" s="10"/>
      <c r="N64" s="11" t="str">
        <f>IF(O64&lt;&gt;"",VLOOKUP(O64,C62:N63,12,FALSE),"")</f>
        <v/>
      </c>
      <c r="O64" s="7" t="str">
        <f>IF(AND(C62="Bye",C63="Bye"),"Bye",IF(OR(M62=$G$5,C63="Bye"),C62,IF(OR(M63=$G$5,C62="Bye"),C63,"")))</f>
        <v/>
      </c>
      <c r="P64" s="7"/>
      <c r="Q64" s="7"/>
      <c r="R64" s="7"/>
      <c r="S64" s="7"/>
      <c r="T64" s="23"/>
      <c r="U64" s="23"/>
      <c r="V64" s="23"/>
      <c r="W64" s="23"/>
      <c r="X64" s="23"/>
      <c r="Y64" s="12">
        <f>SUM(T63:X63)</f>
        <v>0</v>
      </c>
      <c r="Z64" s="5" t="str">
        <f>N64</f>
        <v/>
      </c>
      <c r="BI64" s="10"/>
    </row>
    <row r="65" spans="1:74" ht="15" customHeight="1" x14ac:dyDescent="0.2">
      <c r="A65" s="5"/>
      <c r="B65" s="4"/>
      <c r="H65" s="5">
        <f>IF(OR(AND(H66=6,H67&lt;5),AND(H66=7,H67&lt;7),AND(H66&gt;7,H66-H67=2)),1,0)</f>
        <v>0</v>
      </c>
      <c r="I65" s="5">
        <f>IF(OR(AND(I66=6,I67&lt;5),AND(I66=7,I67&lt;7),AND(I66&gt;7,I66-I67=2)),1,0)</f>
        <v>0</v>
      </c>
      <c r="J65" s="5">
        <f>IF(OR(AND(J66=6,J67&lt;5),AND(J66=7,J67&lt;7),AND(J66&gt;7,J66-J67=2)),1,0)</f>
        <v>0</v>
      </c>
      <c r="K65" s="5">
        <f>IF(OR(AND(K66=6,K67&lt;5),AND(K66=7,K67&lt;7),AND(K66&gt;7,K66-K67=2)),1,0)</f>
        <v>0</v>
      </c>
      <c r="L65" s="5">
        <f>IF(OR(AND(L66=6,L67&lt;5),AND(L66=7,L67&lt;7),AND(L66&gt;7,L66-L67=2)),1,0)</f>
        <v>0</v>
      </c>
      <c r="M65" s="10"/>
      <c r="N65" s="4" t="str">
        <f>IF(O65&lt;&gt;"",VLOOKUP(O65,C66:N67,12,FALSE),"")</f>
        <v/>
      </c>
      <c r="O65" s="2" t="str">
        <f>IF(AND(C66="Bye",C67="Bye"),"Bye",IF(OR(M66=$G$5,C67="Bye"),C66,IF(OR(M67=$G$5,C66="Bye"),C67,"")))</f>
        <v/>
      </c>
      <c r="T65" s="24"/>
      <c r="U65" s="24"/>
      <c r="V65" s="24"/>
      <c r="W65" s="24"/>
      <c r="X65" s="24"/>
      <c r="Y65" s="13">
        <f>SUM(T66:X66)</f>
        <v>0</v>
      </c>
      <c r="Z65" s="5" t="str">
        <f>N65</f>
        <v/>
      </c>
      <c r="AM65" s="116"/>
      <c r="AN65" s="116"/>
      <c r="AO65" s="116"/>
      <c r="AP65" s="116"/>
      <c r="AQ65" s="116"/>
      <c r="AR65" s="116"/>
      <c r="AS65" s="116"/>
      <c r="AT65" s="116"/>
      <c r="AU65" s="116"/>
      <c r="AV65" s="3"/>
      <c r="BI65" s="10"/>
    </row>
    <row r="66" spans="1:74" ht="15" customHeight="1" x14ac:dyDescent="0.2">
      <c r="A66" s="5">
        <f>Setup!I30</f>
        <v>4</v>
      </c>
      <c r="B66" s="6" t="str">
        <f>IF(C66="Bye","","("&amp;A66&amp;")")</f>
        <v>(4)</v>
      </c>
      <c r="C66" s="7" t="str">
        <f>IF(AND(Setup!$B$2&gt;32,Setup!$B$2&lt;=64),IF(VLOOKUP(A66,Setup!$A$15:$B$78,2,FALSE)&lt;&gt;"",VLOOKUP(A66,Setup!$A$15:$B$78,2,FALSE),"Bye"),"")</f>
        <v/>
      </c>
      <c r="D66" s="7"/>
      <c r="E66" s="7"/>
      <c r="F66" s="7"/>
      <c r="G66" s="7"/>
      <c r="H66" s="23"/>
      <c r="I66" s="23"/>
      <c r="J66" s="23"/>
      <c r="K66" s="23"/>
      <c r="L66" s="23"/>
      <c r="M66" s="12">
        <f>SUM(H65:L65)</f>
        <v>0</v>
      </c>
      <c r="N66" s="5" t="str">
        <f>B66</f>
        <v>(4)</v>
      </c>
      <c r="T66" s="5">
        <f>IF(OR(AND(T65=6,T64&lt;5),AND(T65=7,T64&lt;7),AND(T65&gt;7,T65-T64=2)),1,0)</f>
        <v>0</v>
      </c>
      <c r="U66" s="5">
        <f>IF(OR(AND(U65=6,U64&lt;5),AND(U65=7,U64&lt;7),AND(U65&gt;7,U65-U64=2)),1,0)</f>
        <v>0</v>
      </c>
      <c r="V66" s="5">
        <f>IF(OR(AND(V65=6,V64&lt;5),AND(V65=7,V64&lt;7),AND(V65&gt;7,V65-V64=2)),1,0)</f>
        <v>0</v>
      </c>
      <c r="W66" s="5">
        <f>IF(OR(AND(W65=6,W64&lt;5),AND(W65=7,W64&lt;7),AND(W65&gt;7,W65-W64=2)),1,0)</f>
        <v>0</v>
      </c>
      <c r="X66" s="5">
        <f>IF(OR(AND(X65=6,X64&lt;5),AND(X65=7,X64&lt;7),AND(X65&gt;7,X65-X64=2)),1,0)</f>
        <v>0</v>
      </c>
      <c r="AQ66" s="8"/>
      <c r="AR66" s="8"/>
      <c r="AS66" s="8"/>
      <c r="AT66" s="8"/>
      <c r="AU66" s="8"/>
      <c r="AV66" s="8"/>
      <c r="BI66" s="10"/>
    </row>
    <row r="67" spans="1:74" ht="15" customHeight="1" x14ac:dyDescent="0.2">
      <c r="A67" s="5">
        <f>Setup!J30</f>
        <v>61</v>
      </c>
      <c r="B67" s="6" t="str">
        <f>IF(C67="Bye","","("&amp;A67&amp;")")</f>
        <v>(61)</v>
      </c>
      <c r="C67" s="2" t="str">
        <f>IF(AND(Setup!$B$2&gt;32,Setup!$B$2&lt;=64),IF(VLOOKUP(A67,Setup!$A$15:$B$78,2,FALSE)&lt;&gt;"",VLOOKUP(A67,Setup!$A$15:$B$78,2,FALSE),"Bye"),"")</f>
        <v/>
      </c>
      <c r="H67" s="24"/>
      <c r="I67" s="24"/>
      <c r="J67" s="24"/>
      <c r="K67" s="24"/>
      <c r="L67" s="24"/>
      <c r="M67" s="13">
        <f>SUM(H68:L68)</f>
        <v>0</v>
      </c>
      <c r="N67" s="5" t="str">
        <f>B67</f>
        <v>(61)</v>
      </c>
      <c r="AN67" s="116"/>
      <c r="AO67" s="116"/>
      <c r="AP67" s="116"/>
      <c r="AQ67" s="116"/>
      <c r="AR67" s="116"/>
      <c r="AS67" s="116"/>
      <c r="AT67" s="116"/>
      <c r="AU67" s="3"/>
      <c r="BI67" s="10"/>
      <c r="BJ67" s="5"/>
      <c r="BK67" s="5"/>
      <c r="BL67" s="5"/>
      <c r="BM67" s="5"/>
      <c r="BN67" s="5"/>
      <c r="BO67" s="5"/>
      <c r="BP67" s="5">
        <f>IF(OR(AND(BP68=6,BP69&lt;5),AND(BP68=7,BP69&lt;7),AND(BP68&gt;7,BP68-BP69=2)),1,0)</f>
        <v>0</v>
      </c>
      <c r="BQ67" s="5">
        <f>IF(OR(AND(BQ68=6,BQ69&lt;5),AND(BQ68=7,BQ69&lt;7),AND(BQ68&gt;7,BQ68-BQ69=2)),1,0)</f>
        <v>0</v>
      </c>
      <c r="BR67" s="5">
        <f>IF(OR(AND(BR68=6,BR69&lt;5),AND(BR68=7,BR69&lt;7),AND(BR68&gt;7,BR68-BR69=2)),1,0)</f>
        <v>0</v>
      </c>
      <c r="BS67" s="5">
        <f>IF(OR(AND(BS68=6,BS69&lt;5),AND(BS68=7,BS69&lt;7),AND(BS68&gt;7,BS68-BS69=2)),1,0)</f>
        <v>0</v>
      </c>
      <c r="BT67" s="5">
        <f>IF(OR(AND(BT68=6,BT69&lt;5),AND(BT68=7,BT69&lt;7),AND(BT68&gt;7,BT68-BT69=2)),1,0)</f>
        <v>0</v>
      </c>
      <c r="BU67" s="5"/>
      <c r="BV67" s="5"/>
    </row>
    <row r="68" spans="1:74" ht="15" customHeight="1" x14ac:dyDescent="0.2">
      <c r="A68" s="5"/>
      <c r="B68" s="4"/>
      <c r="H68" s="5">
        <f>IF(OR(AND(H67=6,H66&lt;5),AND(H67=7,H66&lt;7),AND(H67&gt;7,H67-H66=2)),1,0)</f>
        <v>0</v>
      </c>
      <c r="I68" s="5">
        <f>IF(OR(AND(I67=6,I66&lt;5),AND(I67=7,I66&lt;7),AND(I67&gt;7,I67-I66=2)),1,0)</f>
        <v>0</v>
      </c>
      <c r="J68" s="5">
        <f>IF(OR(AND(J67=6,J66&lt;5),AND(J67=7,J66&lt;7),AND(J67&gt;7,J67-J66=2)),1,0)</f>
        <v>0</v>
      </c>
      <c r="K68" s="5">
        <f>IF(OR(AND(K67=6,K66&lt;5),AND(K67=7,K66&lt;7),AND(K67&gt;7,K67-K66=2)),1,0)</f>
        <v>0</v>
      </c>
      <c r="L68" s="5">
        <f>IF(OR(AND(L67=6,L66&lt;5),AND(L67=7,L66&lt;7),AND(L67&gt;7,L67-L66=2)),1,0)</f>
        <v>0</v>
      </c>
      <c r="BI68" s="10"/>
      <c r="BJ68" s="11" t="str">
        <f>IF(BK68&lt;&gt;"",VLOOKUP(BK68,AY36:BJ37,12,FALSE),"")</f>
        <v/>
      </c>
      <c r="BK68" s="7" t="str">
        <f>IF(BI36=$G$5,AY36,IF(BI37=$G$5,AY37,""))</f>
        <v/>
      </c>
      <c r="BL68" s="7"/>
      <c r="BM68" s="7"/>
      <c r="BN68" s="7"/>
      <c r="BO68" s="7"/>
      <c r="BP68" s="23"/>
      <c r="BQ68" s="23"/>
      <c r="BR68" s="23"/>
      <c r="BS68" s="23"/>
      <c r="BT68" s="23"/>
      <c r="BU68" s="5">
        <f>SUM(BP67:BT67)</f>
        <v>0</v>
      </c>
      <c r="BV68" s="5" t="str">
        <f>BJ68</f>
        <v/>
      </c>
    </row>
    <row r="69" spans="1:74" ht="15" customHeight="1" x14ac:dyDescent="0.2">
      <c r="A69" s="5"/>
      <c r="H69" s="5">
        <f>IF(OR(AND(H70=6,H71&lt;5),AND(H70=7,H71&lt;7),AND(H70&gt;7,H70-H71=2)),1,0)</f>
        <v>0</v>
      </c>
      <c r="I69" s="5">
        <f>IF(OR(AND(I70=6,I71&lt;5),AND(I70=7,I71&lt;7),AND(I70&gt;7,I70-I71=2)),1,0)</f>
        <v>0</v>
      </c>
      <c r="J69" s="5">
        <f>IF(OR(AND(J70=6,J71&lt;5),AND(J70=7,J71&lt;7),AND(J70&gt;7,J70-J71=2)),1,0)</f>
        <v>0</v>
      </c>
      <c r="K69" s="5">
        <f>IF(OR(AND(K70=6,K71&lt;5),AND(K70=7,K71&lt;7),AND(K70&gt;7,K70-K71=2)),1,0)</f>
        <v>0</v>
      </c>
      <c r="L69" s="5">
        <f>IF(OR(AND(L70=6,L71&lt;5),AND(L70=7,L71&lt;7),AND(L70&gt;7,L70-L71=2)),1,0)</f>
        <v>0</v>
      </c>
      <c r="BI69" s="10"/>
      <c r="BJ69" s="4" t="str">
        <f>IF(BK69&lt;&gt;"",VLOOKUP(BK69,AY100:BJ101,12,FALSE),"")</f>
        <v/>
      </c>
      <c r="BK69" s="2" t="str">
        <f>IF(BI100=$G$5,AY100,IF(BI101=$G$5,AY101,""))</f>
        <v/>
      </c>
      <c r="BP69" s="24"/>
      <c r="BQ69" s="24"/>
      <c r="BR69" s="24"/>
      <c r="BS69" s="24"/>
      <c r="BT69" s="25"/>
      <c r="BU69" s="5">
        <f>SUM(BP70:BT70)</f>
        <v>0</v>
      </c>
      <c r="BV69" s="5" t="str">
        <f>BJ69</f>
        <v/>
      </c>
    </row>
    <row r="70" spans="1:74" ht="15" customHeight="1" x14ac:dyDescent="0.2">
      <c r="A70" s="5">
        <f>Setup!I31</f>
        <v>3</v>
      </c>
      <c r="B70" s="6" t="str">
        <f>IF(C70="Bye","","("&amp;A70&amp;")")</f>
        <v>(3)</v>
      </c>
      <c r="C70" s="7" t="str">
        <f>IF(AND(Setup!$B$2&gt;32,Setup!$B$2&lt;=64),IF(VLOOKUP(A70,Setup!$A$15:$B$78,2,FALSE)&lt;&gt;"",VLOOKUP(A70,Setup!$A$15:$B$78,2,FALSE),"Bye"),"")</f>
        <v/>
      </c>
      <c r="D70" s="7"/>
      <c r="E70" s="7"/>
      <c r="F70" s="7"/>
      <c r="G70" s="7"/>
      <c r="H70" s="23"/>
      <c r="I70" s="23"/>
      <c r="J70" s="23"/>
      <c r="K70" s="23"/>
      <c r="L70" s="23"/>
      <c r="M70" s="5">
        <f>SUM(H69:L69)</f>
        <v>0</v>
      </c>
      <c r="N70" s="5" t="str">
        <f>B70</f>
        <v>(3)</v>
      </c>
      <c r="BI70" s="10"/>
      <c r="BP70" s="5">
        <f>IF(OR(AND(BP69=6,BP68&lt;5),AND(BP69=7,BP68&lt;7),AND(BP69&gt;7,BP69-BP68=2)),1,0)</f>
        <v>0</v>
      </c>
      <c r="BQ70" s="5">
        <f>IF(OR(AND(BQ69=6,BQ68&lt;5),AND(BQ69=7,BQ68&lt;7),AND(BQ69&gt;7,BQ69-BQ68=2)),1,0)</f>
        <v>0</v>
      </c>
      <c r="BR70" s="5">
        <f>IF(OR(AND(BR69=6,BR68&lt;5),AND(BR69=7,BR68&lt;7),AND(BR69&gt;7,BR69-BR68=2)),1,0)</f>
        <v>0</v>
      </c>
      <c r="BS70" s="5">
        <f>IF(OR(AND(BS69=6,BS68&lt;5),AND(BS69=7,BS68&lt;7),AND(BS69&gt;7,BS69-BS68=2)),1,0)</f>
        <v>0</v>
      </c>
      <c r="BT70" s="5">
        <f>IF(OR(AND(BT69=6,BT68&lt;5),AND(BT69=7,BT68&lt;7),AND(BT69&gt;7,BT69-BT68=2)),1,0)</f>
        <v>0</v>
      </c>
    </row>
    <row r="71" spans="1:74" ht="15" customHeight="1" x14ac:dyDescent="0.2">
      <c r="A71" s="5">
        <f>Setup!J31</f>
        <v>62</v>
      </c>
      <c r="B71" s="6" t="str">
        <f>IF(C71="Bye","","("&amp;A71&amp;")")</f>
        <v>(62)</v>
      </c>
      <c r="C71" s="2" t="str">
        <f>IF(AND(Setup!$B$2&gt;32,Setup!$B$2&lt;=64),IF(VLOOKUP(A71,Setup!$A$15:$B$78,2,FALSE)&lt;&gt;"",VLOOKUP(A71,Setup!$A$15:$B$78,2,FALSE),"Bye"),"")</f>
        <v/>
      </c>
      <c r="H71" s="24"/>
      <c r="I71" s="24"/>
      <c r="J71" s="24"/>
      <c r="K71" s="24"/>
      <c r="L71" s="24"/>
      <c r="M71" s="9">
        <f>SUM(H72:L72)</f>
        <v>0</v>
      </c>
      <c r="N71" s="5" t="str">
        <f>B71</f>
        <v>(62)</v>
      </c>
      <c r="T71" s="5">
        <f>IF(OR(AND(T72=6,T73&lt;5),AND(T72=7,T73&lt;7),AND(T72&gt;7,T72-T73=2)),1,0)</f>
        <v>0</v>
      </c>
      <c r="U71" s="5">
        <f>IF(OR(AND(U72=6,U73&lt;5),AND(U72=7,U73&lt;7),AND(U72&gt;7,U72-U73=2)),1,0)</f>
        <v>0</v>
      </c>
      <c r="V71" s="5">
        <f>IF(OR(AND(V72=6,V73&lt;5),AND(V72=7,V73&lt;7),AND(V72&gt;7,V72-V73=2)),1,0)</f>
        <v>0</v>
      </c>
      <c r="W71" s="5">
        <f>IF(OR(AND(W72=6,W73&lt;5),AND(W72=7,W73&lt;7),AND(W72&gt;7,W72-W73=2)),1,0)</f>
        <v>0</v>
      </c>
      <c r="X71" s="5">
        <f>IF(OR(AND(X72=6,X73&lt;5),AND(X72=7,X73&lt;7),AND(X72&gt;7,X72-X73=2)),1,0)</f>
        <v>0</v>
      </c>
      <c r="Y71" s="5"/>
      <c r="Z71" s="5"/>
      <c r="BI71" s="10"/>
    </row>
    <row r="72" spans="1:74" ht="15" customHeight="1" x14ac:dyDescent="0.2">
      <c r="A72" s="5"/>
      <c r="B72" s="4"/>
      <c r="H72" s="5">
        <f>IF(OR(AND(H71=6,H70&lt;5),AND(H71=7,H70&lt;7),AND(H71&gt;7,H71-H70=2)),1,0)</f>
        <v>0</v>
      </c>
      <c r="I72" s="5">
        <f>IF(OR(AND(I71=6,I70&lt;5),AND(I71=7,I70&lt;7),AND(I71&gt;7,I71-I70=2)),1,0)</f>
        <v>0</v>
      </c>
      <c r="J72" s="5">
        <f>IF(OR(AND(J71=6,J70&lt;5),AND(J71=7,J70&lt;7),AND(J71&gt;7,J71-J70=2)),1,0)</f>
        <v>0</v>
      </c>
      <c r="K72" s="5">
        <f>IF(OR(AND(K71=6,K70&lt;5),AND(K71=7,K70&lt;7),AND(K71&gt;7,K71-K70=2)),1,0)</f>
        <v>0</v>
      </c>
      <c r="L72" s="5">
        <f>IF(OR(AND(L71=6,L70&lt;5),AND(L71=7,L70&lt;7),AND(L71&gt;7,L71-L70=2)),1,0)</f>
        <v>0</v>
      </c>
      <c r="M72" s="10"/>
      <c r="N72" s="11" t="str">
        <f>IF(O72&lt;&gt;"",VLOOKUP(O72,C70:N71,12,FALSE),"")</f>
        <v/>
      </c>
      <c r="O72" s="7" t="str">
        <f>IF(AND(C70="Bye",C71="Bye"),"Bye",IF(OR(M70=$G$5,C71="Bye"),C70,IF(OR(M71=$G$5,C70="Bye"),C71,"")))</f>
        <v/>
      </c>
      <c r="P72" s="7"/>
      <c r="Q72" s="7"/>
      <c r="R72" s="7"/>
      <c r="S72" s="7"/>
      <c r="T72" s="23"/>
      <c r="U72" s="23"/>
      <c r="V72" s="23"/>
      <c r="W72" s="23"/>
      <c r="X72" s="23"/>
      <c r="Y72" s="5">
        <f>SUM(T71:X71)</f>
        <v>0</v>
      </c>
      <c r="Z72" s="5" t="str">
        <f>N72</f>
        <v/>
      </c>
      <c r="BI72" s="10"/>
    </row>
    <row r="73" spans="1:74" ht="15" customHeight="1" thickBot="1" x14ac:dyDescent="0.25">
      <c r="A73" s="5"/>
      <c r="B73" s="4"/>
      <c r="H73" s="5">
        <f>IF(OR(AND(H74=6,H75&lt;5),AND(H74=7,H75&lt;7),AND(H74&gt;7,H74-H75=2)),1,0)</f>
        <v>0</v>
      </c>
      <c r="I73" s="5">
        <f>IF(OR(AND(I74=6,I75&lt;5),AND(I74=7,I75&lt;7),AND(I74&gt;7,I74-I75=2)),1,0)</f>
        <v>0</v>
      </c>
      <c r="J73" s="5">
        <f>IF(OR(AND(J74=6,J75&lt;5),AND(J74=7,J75&lt;7),AND(J74&gt;7,J74-J75=2)),1,0)</f>
        <v>0</v>
      </c>
      <c r="K73" s="5">
        <f>IF(OR(AND(K74=6,K75&lt;5),AND(K74=7,K75&lt;7),AND(K74&gt;7,K74-K75=2)),1,0)</f>
        <v>0</v>
      </c>
      <c r="L73" s="5">
        <f>IF(OR(AND(L74=6,L75&lt;5),AND(L74=7,L75&lt;7),AND(L74&gt;7,L74-L75=2)),1,0)</f>
        <v>0</v>
      </c>
      <c r="M73" s="10"/>
      <c r="N73" s="4" t="str">
        <f>IF(O73&lt;&gt;"",VLOOKUP(O73,C74:N75,12,FALSE),"")</f>
        <v/>
      </c>
      <c r="O73" s="2" t="str">
        <f>IF(AND(C74="Bye",C75="Bye"),"Bye",IF(OR(M74=$G$5,C75="Bye"),C74,IF(OR(M75=$G$5,C74="Bye"),C75,"")))</f>
        <v/>
      </c>
      <c r="T73" s="24"/>
      <c r="U73" s="24"/>
      <c r="V73" s="24"/>
      <c r="W73" s="24"/>
      <c r="X73" s="24"/>
      <c r="Y73" s="9">
        <f>SUM(T74:X74)</f>
        <v>0</v>
      </c>
      <c r="Z73" s="5" t="str">
        <f>N73</f>
        <v/>
      </c>
      <c r="BI73" s="10"/>
      <c r="BK73" s="117" t="s">
        <v>14</v>
      </c>
      <c r="BL73" s="117"/>
      <c r="BM73" s="117"/>
      <c r="BN73" s="117"/>
      <c r="BO73" s="117"/>
      <c r="BP73" s="117"/>
      <c r="BQ73" s="117"/>
      <c r="BR73" s="117"/>
      <c r="BS73" s="117"/>
    </row>
    <row r="74" spans="1:74" ht="15" customHeight="1" x14ac:dyDescent="0.2">
      <c r="A74" s="5">
        <f>Setup!I32</f>
        <v>30</v>
      </c>
      <c r="B74" s="6" t="str">
        <f>IF(C74="Bye","","("&amp;A74&amp;")")</f>
        <v>(30)</v>
      </c>
      <c r="C74" s="7" t="str">
        <f>IF(AND(Setup!$B$2&gt;32,Setup!$B$2&lt;=64),IF(VLOOKUP(A74,Setup!$A$15:$B$78,2,FALSE)&lt;&gt;"",VLOOKUP(A74,Setup!$A$15:$B$78,2,FALSE),"Bye"),"")</f>
        <v/>
      </c>
      <c r="D74" s="7"/>
      <c r="E74" s="7"/>
      <c r="F74" s="7"/>
      <c r="G74" s="7"/>
      <c r="H74" s="23"/>
      <c r="I74" s="23"/>
      <c r="J74" s="23"/>
      <c r="K74" s="23"/>
      <c r="L74" s="23"/>
      <c r="M74" s="12">
        <f>SUM(H73:L73)</f>
        <v>0</v>
      </c>
      <c r="N74" s="5" t="str">
        <f>B74</f>
        <v>(30)</v>
      </c>
      <c r="T74" s="5">
        <f>IF(OR(AND(T73=6,T72&lt;5),AND(T73=7,T72&lt;7),AND(T73&gt;7,T73-T72=2)),1,0)</f>
        <v>0</v>
      </c>
      <c r="U74" s="5">
        <f>IF(OR(AND(U73=6,U72&lt;5),AND(U73=7,U72&lt;7),AND(U73&gt;7,U73-U72=2)),1,0)</f>
        <v>0</v>
      </c>
      <c r="V74" s="5">
        <f>IF(OR(AND(V73=6,V72&lt;5),AND(V73=7,V72&lt;7),AND(V73&gt;7,V73-V72=2)),1,0)</f>
        <v>0</v>
      </c>
      <c r="W74" s="5">
        <f>IF(OR(AND(W73=6,W72&lt;5),AND(W73=7,W72&lt;7),AND(W73&gt;7,W73-W72=2)),1,0)</f>
        <v>0</v>
      </c>
      <c r="X74" s="5">
        <f>IF(OR(AND(X73=6,X72&lt;5),AND(X73=7,X72&lt;7),AND(X73&gt;7,X73-X72=2)),1,0)</f>
        <v>0</v>
      </c>
      <c r="Y74" s="35"/>
      <c r="BI74" s="10"/>
      <c r="BK74" s="15"/>
      <c r="BL74" s="16"/>
      <c r="BM74" s="16"/>
      <c r="BN74" s="16"/>
      <c r="BO74" s="17"/>
      <c r="BP74" s="17"/>
      <c r="BQ74" s="17"/>
      <c r="BR74" s="17"/>
      <c r="BS74" s="18"/>
    </row>
    <row r="75" spans="1:74" ht="15" customHeight="1" x14ac:dyDescent="0.2">
      <c r="A75" s="5">
        <f>Setup!J32</f>
        <v>35</v>
      </c>
      <c r="B75" s="6" t="str">
        <f>IF(C75="Bye","","("&amp;A75&amp;")")</f>
        <v>(35)</v>
      </c>
      <c r="C75" s="2" t="str">
        <f>IF(AND(Setup!$B$2&gt;32,Setup!$B$2&lt;=64),IF(VLOOKUP(A75,Setup!$A$15:$B$78,2,FALSE)&lt;&gt;"",VLOOKUP(A75,Setup!$A$15:$B$78,2,FALSE),"Bye"),"")</f>
        <v/>
      </c>
      <c r="H75" s="24"/>
      <c r="I75" s="24"/>
      <c r="J75" s="24"/>
      <c r="K75" s="24"/>
      <c r="L75" s="24"/>
      <c r="M75" s="13">
        <f>SUM(H76:L76)</f>
        <v>0</v>
      </c>
      <c r="N75" s="5" t="str">
        <f>B75</f>
        <v>(35)</v>
      </c>
      <c r="Y75" s="10"/>
      <c r="AF75" s="5">
        <f>IF(OR(AND(AF76=6,AF77&lt;5),AND(AF76=7,AF77&lt;7),AND(AF76&gt;7,AF76-AF77=2)),1,0)</f>
        <v>0</v>
      </c>
      <c r="AG75" s="5">
        <f>IF(OR(AND(AG76=6,AG77&lt;5),AND(AG76=7,AG77&lt;7),AND(AG76&gt;7,AG76-AG77=2)),1,0)</f>
        <v>0</v>
      </c>
      <c r="AH75" s="5">
        <f>IF(OR(AND(AH76=6,AH77&lt;5),AND(AH76=7,AH77&lt;7),AND(AH76&gt;7,AH76-AH77=2)),1,0)</f>
        <v>0</v>
      </c>
      <c r="AI75" s="5">
        <f>IF(OR(AND(AI76=6,AI77&lt;5),AND(AI76=7,AI77&lt;7),AND(AI76&gt;7,AI76-AI77=2)),1,0)</f>
        <v>0</v>
      </c>
      <c r="AJ75" s="5">
        <f>IF(OR(AND(AJ76=6,AJ77&lt;5),AND(AJ76=7,AJ77&lt;7),AND(AJ76&gt;7,AJ76-AJ77=2)),1,0)</f>
        <v>0</v>
      </c>
      <c r="AK75" s="5"/>
      <c r="BI75" s="10"/>
      <c r="BK75" s="19"/>
      <c r="BL75" s="116" t="str">
        <f>IF(BU68=$G$5,UPPER(BK68),IF(BU69=$G$5,UPPER(BK69),""))</f>
        <v/>
      </c>
      <c r="BM75" s="116"/>
      <c r="BN75" s="116"/>
      <c r="BO75" s="116"/>
      <c r="BP75" s="116"/>
      <c r="BQ75" s="116"/>
      <c r="BR75" s="116"/>
      <c r="BS75" s="20"/>
    </row>
    <row r="76" spans="1:74" ht="15" customHeight="1" x14ac:dyDescent="0.2">
      <c r="A76" s="5"/>
      <c r="B76" s="4"/>
      <c r="H76" s="5">
        <f>IF(OR(AND(H75=6,H74&lt;5),AND(H75=7,H74&lt;7),AND(H75&gt;7,H75-H74=2)),1,0)</f>
        <v>0</v>
      </c>
      <c r="I76" s="5">
        <f>IF(OR(AND(I75=6,I74&lt;5),AND(I75=7,I74&lt;7),AND(I75&gt;7,I75-I74=2)),1,0)</f>
        <v>0</v>
      </c>
      <c r="J76" s="5">
        <f>IF(OR(AND(J75=6,J74&lt;5),AND(J75=7,J74&lt;7),AND(J75&gt;7,J75-J74=2)),1,0)</f>
        <v>0</v>
      </c>
      <c r="K76" s="5">
        <f>IF(OR(AND(K75=6,K74&lt;5),AND(K75=7,K74&lt;7),AND(K75&gt;7,K75-K74=2)),1,0)</f>
        <v>0</v>
      </c>
      <c r="L76" s="5">
        <f>IF(OR(AND(L75=6,L74&lt;5),AND(L75=7,L74&lt;7),AND(L75&gt;7,L75-L74=2)),1,0)</f>
        <v>0</v>
      </c>
      <c r="M76" s="5"/>
      <c r="N76" s="5"/>
      <c r="Y76" s="10"/>
      <c r="Z76" s="11" t="str">
        <f>IF(AA76&lt;&gt;"",VLOOKUP(AA76,O72:Z73,12,FALSE),"")</f>
        <v/>
      </c>
      <c r="AA76" s="7" t="str">
        <f>IF(AND(O72="Bye",O73="Bye"),"Bye",IF(OR(Y72=$G$5,O73="Bye"),O72,IF(OR(Y73=$G$5,O72="Bye"),O73,"")))</f>
        <v/>
      </c>
      <c r="AB76" s="7"/>
      <c r="AC76" s="7"/>
      <c r="AD76" s="7"/>
      <c r="AE76" s="7"/>
      <c r="AF76" s="23"/>
      <c r="AG76" s="23"/>
      <c r="AH76" s="23"/>
      <c r="AI76" s="23"/>
      <c r="AJ76" s="23"/>
      <c r="AK76" s="5">
        <f>SUM(AF75:AJ75)</f>
        <v>0</v>
      </c>
      <c r="AL76" s="5" t="str">
        <f>Z76</f>
        <v/>
      </c>
      <c r="BI76" s="10"/>
      <c r="BK76" s="21"/>
      <c r="BL76" s="7"/>
      <c r="BM76" s="7"/>
      <c r="BN76" s="7"/>
      <c r="BO76" s="7"/>
      <c r="BP76" s="7"/>
      <c r="BQ76" s="7"/>
      <c r="BR76" s="7"/>
      <c r="BS76" s="22"/>
    </row>
    <row r="77" spans="1:74" ht="15" customHeight="1" x14ac:dyDescent="0.2">
      <c r="A77" s="5"/>
      <c r="B77" s="4"/>
      <c r="H77" s="5">
        <f>IF(OR(AND(H78=6,H79&lt;5),AND(H78=7,H79&lt;7),AND(H78&gt;7,H78-H79=2)),1,0)</f>
        <v>0</v>
      </c>
      <c r="I77" s="5">
        <f>IF(OR(AND(I78=6,I79&lt;5),AND(I78=7,I79&lt;7),AND(I78&gt;7,I78-I79=2)),1,0)</f>
        <v>0</v>
      </c>
      <c r="J77" s="5">
        <f>IF(OR(AND(J78=6,J79&lt;5),AND(J78=7,J79&lt;7),AND(J78&gt;7,J78-J79=2)),1,0)</f>
        <v>0</v>
      </c>
      <c r="K77" s="5">
        <f>IF(OR(AND(K78=6,K79&lt;5),AND(K78=7,K79&lt;7),AND(K78&gt;7,K78-K79=2)),1,0)</f>
        <v>0</v>
      </c>
      <c r="L77" s="5">
        <f>IF(OR(AND(L78=6,L79&lt;5),AND(L78=7,L79&lt;7),AND(L78&gt;7,L78-L79=2)),1,0)</f>
        <v>0</v>
      </c>
      <c r="Y77" s="10"/>
      <c r="Z77" s="4" t="str">
        <f>IF(AA77&lt;&gt;"",VLOOKUP(AA77,O80:Z81,12,FALSE),"")</f>
        <v/>
      </c>
      <c r="AA77" s="2" t="str">
        <f>IF(AND(O80="Bye",O81="Bye"),"Bye",IF(OR(O81="Bye",Y80=$G$5),O80,IF(OR(Y81=$G$5,O80="Bye"),O81,"")))</f>
        <v/>
      </c>
      <c r="AF77" s="24"/>
      <c r="AG77" s="24"/>
      <c r="AH77" s="24"/>
      <c r="AI77" s="24"/>
      <c r="AJ77" s="24"/>
      <c r="AK77" s="9">
        <f>SUM(AF78:AJ78)</f>
        <v>0</v>
      </c>
      <c r="AL77" s="5" t="str">
        <f>Z77</f>
        <v/>
      </c>
      <c r="BI77" s="10"/>
    </row>
    <row r="78" spans="1:74" ht="15" customHeight="1" x14ac:dyDescent="0.2">
      <c r="A78" s="5">
        <f>Setup!I33</f>
        <v>14</v>
      </c>
      <c r="B78" s="6" t="str">
        <f>IF(C78="Bye","","("&amp;A78&amp;")")</f>
        <v>(14)</v>
      </c>
      <c r="C78" s="7" t="str">
        <f>IF(AND(Setup!$B$2&gt;32,Setup!$B$2&lt;=64),IF(VLOOKUP(A78,Setup!$A$15:$B$78,2,FALSE)&lt;&gt;"",VLOOKUP(A78,Setup!$A$15:$B$78,2,FALSE),"Bye"),"")</f>
        <v/>
      </c>
      <c r="D78" s="7"/>
      <c r="E78" s="7"/>
      <c r="F78" s="7"/>
      <c r="G78" s="7"/>
      <c r="H78" s="23"/>
      <c r="I78" s="23"/>
      <c r="J78" s="23"/>
      <c r="K78" s="23"/>
      <c r="L78" s="23"/>
      <c r="M78" s="5">
        <f>SUM(H77:L77)</f>
        <v>0</v>
      </c>
      <c r="N78" s="5" t="str">
        <f>B78</f>
        <v>(14)</v>
      </c>
      <c r="Y78" s="10"/>
      <c r="AF78" s="5">
        <f>IF(OR(AND(AF77=6,AF76&lt;5),AND(AF77=7,AF76&lt;7),AND(AF77&gt;7,AF77-AF76=2)),1,0)</f>
        <v>0</v>
      </c>
      <c r="AG78" s="5">
        <f>IF(OR(AND(AG77=6,AG76&lt;5),AND(AG77=7,AG76&lt;7),AND(AG77&gt;7,AG77-AG76=2)),1,0)</f>
        <v>0</v>
      </c>
      <c r="AH78" s="5">
        <f>IF(OR(AND(AH77=6,AH76&lt;5),AND(AH77=7,AH76&lt;7),AND(AH77&gt;7,AH77-AH76=2)),1,0)</f>
        <v>0</v>
      </c>
      <c r="AI78" s="5">
        <f>IF(OR(AND(AI77=6,AI76&lt;5),AND(AI77=7,AI76&lt;7),AND(AI77&gt;7,AI77-AI76=2)),1,0)</f>
        <v>0</v>
      </c>
      <c r="AJ78" s="5">
        <f>IF(OR(AND(AJ77=6,AJ76&lt;5),AND(AJ77=7,AJ76&lt;7),AND(AJ77&gt;7,AJ77-AJ76=2)),1,0)</f>
        <v>0</v>
      </c>
      <c r="AK78" s="35"/>
      <c r="AL78" s="5"/>
      <c r="AM78" s="5"/>
      <c r="AN78" s="5"/>
      <c r="AO78" s="5"/>
      <c r="AP78" s="5"/>
      <c r="AQ78" s="5"/>
      <c r="BI78" s="10"/>
    </row>
    <row r="79" spans="1:74" ht="15" customHeight="1" x14ac:dyDescent="0.2">
      <c r="A79" s="5">
        <f>Setup!J33</f>
        <v>51</v>
      </c>
      <c r="B79" s="6" t="str">
        <f>IF(C79="Bye","","("&amp;A79&amp;")")</f>
        <v>(51)</v>
      </c>
      <c r="C79" s="2" t="str">
        <f>IF(AND(Setup!$B$2&gt;32,Setup!$B$2&lt;=64),IF(VLOOKUP(A79,Setup!$A$15:$B$78,2,FALSE)&lt;&gt;"",VLOOKUP(A79,Setup!$A$15:$B$78,2,FALSE),"Bye"),"")</f>
        <v/>
      </c>
      <c r="H79" s="24"/>
      <c r="I79" s="24"/>
      <c r="J79" s="24"/>
      <c r="K79" s="24"/>
      <c r="L79" s="24"/>
      <c r="M79" s="9">
        <f>SUM(H80:L80)</f>
        <v>0</v>
      </c>
      <c r="N79" s="5" t="str">
        <f>B79</f>
        <v>(51)</v>
      </c>
      <c r="T79" s="5">
        <f>IF(OR(AND(T80=6,T81&lt;5),AND(T80=7,T81&lt;7),AND(T80&gt;7,T80-T81=2)),1,0)</f>
        <v>0</v>
      </c>
      <c r="U79" s="5">
        <f>IF(OR(AND(U80=6,U81&lt;5),AND(U80=7,U81&lt;7),AND(U80&gt;7,U80-U81=2)),1,0)</f>
        <v>0</v>
      </c>
      <c r="V79" s="5">
        <f>IF(OR(AND(V80=6,V81&lt;5),AND(V80=7,V81&lt;7),AND(V80&gt;7,V80-V81=2)),1,0)</f>
        <v>0</v>
      </c>
      <c r="W79" s="5">
        <f>IF(OR(AND(W80=6,W81&lt;5),AND(W80=7,W81&lt;7),AND(W80&gt;7,W80-W81=2)),1,0)</f>
        <v>0</v>
      </c>
      <c r="X79" s="5">
        <f>IF(OR(AND(X80=6,X81&lt;5),AND(X80=7,X81&lt;7),AND(X80&gt;7,X80-X81=2)),1,0)</f>
        <v>0</v>
      </c>
      <c r="Y79" s="10"/>
      <c r="AK79" s="10"/>
      <c r="BC79" s="8"/>
      <c r="BD79" s="8"/>
      <c r="BE79" s="8"/>
      <c r="BF79" s="8"/>
      <c r="BG79" s="8"/>
      <c r="BH79" s="8"/>
      <c r="BI79" s="10"/>
    </row>
    <row r="80" spans="1:74" ht="15" customHeight="1" x14ac:dyDescent="0.2">
      <c r="A80" s="5"/>
      <c r="B80" s="4"/>
      <c r="H80" s="5">
        <f>IF(OR(AND(H79=6,H78&lt;5),AND(H79=7,H78&lt;7),AND(H79&gt;7,H79-H78=2)),1,0)</f>
        <v>0</v>
      </c>
      <c r="I80" s="5">
        <f>IF(OR(AND(I79=6,I78&lt;5),AND(I79=7,I78&lt;7),AND(I79&gt;7,I79-I78=2)),1,0)</f>
        <v>0</v>
      </c>
      <c r="J80" s="5">
        <f>IF(OR(AND(J79=6,J78&lt;5),AND(J79=7,J78&lt;7),AND(J79&gt;7,J79-J78=2)),1,0)</f>
        <v>0</v>
      </c>
      <c r="K80" s="5">
        <f>IF(OR(AND(K79=6,K78&lt;5),AND(K79=7,K78&lt;7),AND(K79&gt;7,K79-K78=2)),1,0)</f>
        <v>0</v>
      </c>
      <c r="L80" s="5">
        <f>IF(OR(AND(L79=6,L78&lt;5),AND(L79=7,L78&lt;7),AND(L79&gt;7,L79-L78=2)),1,0)</f>
        <v>0</v>
      </c>
      <c r="M80" s="10"/>
      <c r="N80" s="11" t="str">
        <f>IF(O80&lt;&gt;"",VLOOKUP(O80,C78:N79,12,FALSE),"")</f>
        <v/>
      </c>
      <c r="O80" s="7" t="str">
        <f>IF(AND(C78="Bye",C79="Bye"),"Bye",IF(OR(M78=$G$5,C79="Bye"),C78,IF(OR(M79=$G$5,C78="Bye"),C79,"")))</f>
        <v/>
      </c>
      <c r="P80" s="7"/>
      <c r="Q80" s="7"/>
      <c r="R80" s="7"/>
      <c r="S80" s="7"/>
      <c r="T80" s="23"/>
      <c r="U80" s="23"/>
      <c r="V80" s="23"/>
      <c r="W80" s="23"/>
      <c r="X80" s="23"/>
      <c r="Y80" s="12">
        <f>SUM(T79:X79)</f>
        <v>0</v>
      </c>
      <c r="Z80" s="5" t="str">
        <f>N80</f>
        <v/>
      </c>
      <c r="AK80" s="10"/>
      <c r="BC80" s="8"/>
      <c r="BD80" s="8"/>
      <c r="BE80" s="8"/>
      <c r="BF80" s="8"/>
      <c r="BG80" s="8"/>
      <c r="BH80" s="8"/>
      <c r="BI80" s="10"/>
    </row>
    <row r="81" spans="1:61" ht="15" customHeight="1" x14ac:dyDescent="0.2">
      <c r="A81" s="5"/>
      <c r="B81" s="4"/>
      <c r="H81" s="5">
        <f>IF(OR(AND(H82=6,H83&lt;5),AND(H82=7,H83&lt;7),AND(H82&gt;7,H82-H83=2)),1,0)</f>
        <v>0</v>
      </c>
      <c r="I81" s="5">
        <f>IF(OR(AND(I82=6,I83&lt;5),AND(I82=7,I83&lt;7),AND(I82&gt;7,I82-I83=2)),1,0)</f>
        <v>0</v>
      </c>
      <c r="J81" s="5">
        <f>IF(OR(AND(J82=6,J83&lt;5),AND(J82=7,J83&lt;7),AND(J82&gt;7,J82-J83=2)),1,0)</f>
        <v>0</v>
      </c>
      <c r="K81" s="5">
        <f>IF(OR(AND(K82=6,K83&lt;5),AND(K82=7,K83&lt;7),AND(K82&gt;7,K82-K83=2)),1,0)</f>
        <v>0</v>
      </c>
      <c r="L81" s="5">
        <f>IF(OR(AND(L82=6,L83&lt;5),AND(L82=7,L83&lt;7),AND(L82&gt;7,L82-L83=2)),1,0)</f>
        <v>0</v>
      </c>
      <c r="M81" s="10"/>
      <c r="N81" s="4" t="str">
        <f>IF(O81&lt;&gt;"",VLOOKUP(O81,C82:N83,12,FALSE),"")</f>
        <v/>
      </c>
      <c r="O81" s="2" t="str">
        <f>IF(AND(C82="Bye",C83="Bye"),"Bye",IF(OR(M82=$G$5,C83="Bye"),C82,IF(OR(M83=$G$5,C82="Bye"),C83,"")))</f>
        <v/>
      </c>
      <c r="T81" s="24"/>
      <c r="U81" s="24"/>
      <c r="V81" s="24"/>
      <c r="W81" s="24"/>
      <c r="X81" s="24"/>
      <c r="Y81" s="13">
        <f>SUM(T82:X82)</f>
        <v>0</v>
      </c>
      <c r="Z81" s="5" t="str">
        <f>N81</f>
        <v/>
      </c>
      <c r="AK81" s="10"/>
      <c r="BI81" s="10"/>
    </row>
    <row r="82" spans="1:61" ht="15" customHeight="1" x14ac:dyDescent="0.2">
      <c r="A82" s="5">
        <f>Setup!I34</f>
        <v>19</v>
      </c>
      <c r="B82" s="6" t="str">
        <f>IF(C82="Bye","","("&amp;A82&amp;")")</f>
        <v>(19)</v>
      </c>
      <c r="C82" s="7" t="str">
        <f>IF(AND(Setup!$B$2&gt;32,Setup!$B$2&lt;=64),IF(VLOOKUP(A82,Setup!$A$15:$B$78,2,FALSE)&lt;&gt;"",VLOOKUP(A82,Setup!$A$15:$B$78,2,FALSE),"Bye"),"")</f>
        <v/>
      </c>
      <c r="D82" s="7"/>
      <c r="E82" s="7"/>
      <c r="F82" s="7"/>
      <c r="G82" s="7"/>
      <c r="H82" s="23"/>
      <c r="I82" s="23"/>
      <c r="J82" s="23"/>
      <c r="K82" s="23"/>
      <c r="L82" s="23"/>
      <c r="M82" s="12">
        <f>SUM(H81:L81)</f>
        <v>0</v>
      </c>
      <c r="N82" s="5" t="str">
        <f>B82</f>
        <v>(19)</v>
      </c>
      <c r="T82" s="5">
        <f>IF(OR(AND(T81=6,T80&lt;5),AND(T81=7,T80&lt;7),AND(T81&gt;7,T81-T80=2)),1,0)</f>
        <v>0</v>
      </c>
      <c r="U82" s="5">
        <f>IF(OR(AND(U81=6,U80&lt;5),AND(U81=7,U80&lt;7),AND(U81&gt;7,U81-U80=2)),1,0)</f>
        <v>0</v>
      </c>
      <c r="V82" s="5">
        <f>IF(OR(AND(V81=6,V80&lt;5),AND(V81=7,V80&lt;7),AND(V81&gt;7,V81-V80=2)),1,0)</f>
        <v>0</v>
      </c>
      <c r="W82" s="5">
        <f>IF(OR(AND(W81=6,W80&lt;5),AND(W81=7,W80&lt;7),AND(W81&gt;7,W81-W80=2)),1,0)</f>
        <v>0</v>
      </c>
      <c r="X82" s="5">
        <f>IF(OR(AND(X81=6,X80&lt;5),AND(X81=7,X80&lt;7),AND(X81&gt;7,X81-X80=2)),1,0)</f>
        <v>0</v>
      </c>
      <c r="AK82" s="10"/>
      <c r="BI82" s="10"/>
    </row>
    <row r="83" spans="1:61" ht="15" customHeight="1" x14ac:dyDescent="0.2">
      <c r="A83" s="5">
        <f>Setup!J34</f>
        <v>46</v>
      </c>
      <c r="B83" s="6" t="str">
        <f>IF(C83="Bye","","("&amp;A83&amp;")")</f>
        <v>(46)</v>
      </c>
      <c r="C83" s="2" t="str">
        <f>IF(AND(Setup!$B$2&gt;32,Setup!$B$2&lt;=64),IF(VLOOKUP(A83,Setup!$A$15:$B$78,2,FALSE)&lt;&gt;"",VLOOKUP(A83,Setup!$A$15:$B$78,2,FALSE),"Bye"),"")</f>
        <v/>
      </c>
      <c r="H83" s="24"/>
      <c r="I83" s="24"/>
      <c r="J83" s="24"/>
      <c r="K83" s="24"/>
      <c r="L83" s="24"/>
      <c r="M83" s="13">
        <f>SUM(H84:L84)</f>
        <v>0</v>
      </c>
      <c r="N83" s="5" t="str">
        <f>B83</f>
        <v>(46)</v>
      </c>
      <c r="AK83" s="10"/>
      <c r="AR83" s="5">
        <f>IF(OR(AND(AR84=6,AR85&lt;5),AND(AR84=7,AR85&lt;7),AND(AR84&gt;7,AR84-AR85=2)),1,0)</f>
        <v>0</v>
      </c>
      <c r="AS83" s="5">
        <f>IF(OR(AND(AS84=6,AS85&lt;5),AND(AS84=7,AS85&lt;7),AND(AS84&gt;7,AS84-AS85=2)),1,0)</f>
        <v>0</v>
      </c>
      <c r="AT83" s="5">
        <f>IF(OR(AND(AT84=6,AT85&lt;5),AND(AT84=7,AT85&lt;7),AND(AT84&gt;7,AT84-AT85=2)),1,0)</f>
        <v>0</v>
      </c>
      <c r="AU83" s="5">
        <f>IF(OR(AND(AU84=6,AU85&lt;5),AND(AU84=7,AU85&lt;7),AND(AU84&gt;7,AU84-AU85=2)),1,0)</f>
        <v>0</v>
      </c>
      <c r="AV83" s="5">
        <f>IF(OR(AND(AV84=6,AV85&lt;5),AND(AV84=7,AV85&lt;7),AND(AV84&gt;7,AV84-AV85=2)),1,0)</f>
        <v>0</v>
      </c>
      <c r="AW83" s="5"/>
      <c r="BI83" s="10"/>
    </row>
    <row r="84" spans="1:61" ht="15" customHeight="1" x14ac:dyDescent="0.2">
      <c r="A84" s="5"/>
      <c r="B84" s="4"/>
      <c r="H84" s="5">
        <f>IF(OR(AND(H83=6,H82&lt;5),AND(H83=7,H82&lt;7),AND(H83&gt;7,H83-H82=2)),1,0)</f>
        <v>0</v>
      </c>
      <c r="I84" s="5">
        <f>IF(OR(AND(I83=6,I82&lt;5),AND(I83=7,I82&lt;7),AND(I83&gt;7,I83-I82=2)),1,0)</f>
        <v>0</v>
      </c>
      <c r="J84" s="5">
        <f>IF(OR(AND(J83=6,J82&lt;5),AND(J83=7,J82&lt;7),AND(J83&gt;7,J83-J82=2)),1,0)</f>
        <v>0</v>
      </c>
      <c r="K84" s="5">
        <f>IF(OR(AND(K83=6,K82&lt;5),AND(K83=7,K82&lt;7),AND(K83&gt;7,K83-K82=2)),1,0)</f>
        <v>0</v>
      </c>
      <c r="L84" s="5">
        <f>IF(OR(AND(L83=6,L82&lt;5),AND(L83=7,L82&lt;7),AND(L83&gt;7,L83-L82=2)),1,0)</f>
        <v>0</v>
      </c>
      <c r="AK84" s="10"/>
      <c r="AL84" s="11" t="str">
        <f>IF(AM84&lt;&gt;"",VLOOKUP(AM84,AA76:AL77,12,FALSE),"")</f>
        <v/>
      </c>
      <c r="AM84" s="7" t="str">
        <f>IF(AK76=$G$5,AA76,IF(AK77=$G$5,AA77,""))</f>
        <v/>
      </c>
      <c r="AN84" s="7"/>
      <c r="AO84" s="7"/>
      <c r="AP84" s="7"/>
      <c r="AQ84" s="7"/>
      <c r="AR84" s="23"/>
      <c r="AS84" s="23"/>
      <c r="AT84" s="23"/>
      <c r="AU84" s="23"/>
      <c r="AV84" s="23"/>
      <c r="AW84" s="33">
        <f>SUM(AR83:AV83)</f>
        <v>0</v>
      </c>
      <c r="AX84" s="5" t="str">
        <f>AL84</f>
        <v/>
      </c>
      <c r="BI84" s="10"/>
    </row>
    <row r="85" spans="1:61" ht="15" customHeight="1" x14ac:dyDescent="0.2">
      <c r="A85" s="5"/>
      <c r="B85" s="4"/>
      <c r="H85" s="5">
        <f>IF(OR(AND(H86=6,H87&lt;5),AND(H86=7,H87&lt;7),AND(H86&gt;7,H86-H87=2)),1,0)</f>
        <v>0</v>
      </c>
      <c r="I85" s="5">
        <f>IF(OR(AND(I86=6,I87&lt;5),AND(I86=7,I87&lt;7),AND(I86&gt;7,I86-I87=2)),1,0)</f>
        <v>0</v>
      </c>
      <c r="J85" s="5">
        <f>IF(OR(AND(J86=6,J87&lt;5),AND(J86=7,J87&lt;7),AND(J86&gt;7,J86-J87=2)),1,0)</f>
        <v>0</v>
      </c>
      <c r="K85" s="5">
        <f>IF(OR(AND(K86=6,K87&lt;5),AND(K86=7,K87&lt;7),AND(K86&gt;7,K86-K87=2)),1,0)</f>
        <v>0</v>
      </c>
      <c r="L85" s="5">
        <f>IF(OR(AND(L86=6,L87&lt;5),AND(L86=7,L87&lt;7),AND(L86&gt;7,L86-L87=2)),1,0)</f>
        <v>0</v>
      </c>
      <c r="M85" s="5"/>
      <c r="AK85" s="10"/>
      <c r="AL85" s="4" t="str">
        <f>IF(AM85&lt;&gt;"",VLOOKUP(AM85,AA92:AL93,12,FALSE),"")</f>
        <v/>
      </c>
      <c r="AM85" s="2" t="str">
        <f>IF(AK92=$G$5,AA92,IF(AK93=$G$5,AA93,""))</f>
        <v/>
      </c>
      <c r="AR85" s="24"/>
      <c r="AS85" s="24"/>
      <c r="AT85" s="24"/>
      <c r="AU85" s="24"/>
      <c r="AV85" s="24"/>
      <c r="AW85" s="9">
        <f>SUM(AR86:AV86)</f>
        <v>0</v>
      </c>
      <c r="AX85" s="5" t="str">
        <f>AL85</f>
        <v/>
      </c>
      <c r="BI85" s="10"/>
    </row>
    <row r="86" spans="1:61" ht="15" customHeight="1" x14ac:dyDescent="0.2">
      <c r="A86" s="5">
        <f>Setup!I35</f>
        <v>11</v>
      </c>
      <c r="B86" s="6" t="str">
        <f>IF(C86="Bye","","("&amp;A86&amp;")")</f>
        <v>(11)</v>
      </c>
      <c r="C86" s="7" t="str">
        <f>IF(AND(Setup!$B$2&gt;32,Setup!$B$2&lt;=64),IF(VLOOKUP(A86,Setup!$A$15:$B$78,2,FALSE)&lt;&gt;"",VLOOKUP(A86,Setup!$A$15:$B$78,2,FALSE),"Bye"),"")</f>
        <v/>
      </c>
      <c r="D86" s="7"/>
      <c r="E86" s="7"/>
      <c r="F86" s="7"/>
      <c r="G86" s="7"/>
      <c r="H86" s="23"/>
      <c r="I86" s="23"/>
      <c r="J86" s="23"/>
      <c r="K86" s="23"/>
      <c r="L86" s="23"/>
      <c r="M86" s="5">
        <f>SUM(H85:L85)</f>
        <v>0</v>
      </c>
      <c r="N86" s="5" t="str">
        <f>B86</f>
        <v>(11)</v>
      </c>
      <c r="AK86" s="10"/>
      <c r="AR86" s="5">
        <f>IF(OR(AND(AR85=6,AR84&lt;5),AND(AR85=7,AR84&lt;7),AND(AR85&gt;7,AR85-AR84=2)),1,0)</f>
        <v>0</v>
      </c>
      <c r="AS86" s="5">
        <f>IF(OR(AND(AS85=6,AS84&lt;5),AND(AS85=7,AS84&lt;7),AND(AS85&gt;7,AS85-AS84=2)),1,0)</f>
        <v>0</v>
      </c>
      <c r="AT86" s="5">
        <f>IF(OR(AND(AT85=6,AT84&lt;5),AND(AT85=7,AT84&lt;7),AND(AT85&gt;7,AT85-AT84=2)),1,0)</f>
        <v>0</v>
      </c>
      <c r="AU86" s="5">
        <f>IF(OR(AND(AU85=6,AU84&lt;5),AND(AU85=7,AU84&lt;7),AND(AU85&gt;7,AU85-AU84=2)),1,0)</f>
        <v>0</v>
      </c>
      <c r="AV86" s="5">
        <f>IF(OR(AND(AV85=6,AV84&lt;5),AND(AV85=7,AV84&lt;7),AND(AV85&gt;7,AV85-AV84=2)),1,0)</f>
        <v>0</v>
      </c>
      <c r="AW86" s="10"/>
      <c r="BI86" s="10"/>
    </row>
    <row r="87" spans="1:61" ht="15" customHeight="1" x14ac:dyDescent="0.2">
      <c r="A87" s="5">
        <f>Setup!J35</f>
        <v>54</v>
      </c>
      <c r="B87" s="6" t="str">
        <f>IF(C87="Bye","","("&amp;A87&amp;")")</f>
        <v>(54)</v>
      </c>
      <c r="C87" s="2" t="str">
        <f>IF(AND(Setup!$B$2&gt;32,Setup!$B$2&lt;=64),IF(VLOOKUP(A87,Setup!$A$15:$B$78,2,FALSE)&lt;&gt;"",VLOOKUP(A87,Setup!$A$15:$B$78,2,FALSE),"Bye"),"")</f>
        <v/>
      </c>
      <c r="H87" s="24"/>
      <c r="I87" s="24"/>
      <c r="J87" s="24"/>
      <c r="K87" s="24"/>
      <c r="L87" s="24"/>
      <c r="M87" s="9">
        <f>SUM(H88:L88)</f>
        <v>0</v>
      </c>
      <c r="N87" s="5" t="str">
        <f>B87</f>
        <v>(54)</v>
      </c>
      <c r="T87" s="5">
        <f>IF(OR(AND(T88=6,T89&lt;5),AND(T88=7,T89&lt;7),AND(T88&gt;7,T88-T89=2)),1,0)</f>
        <v>0</v>
      </c>
      <c r="U87" s="5">
        <f>IF(OR(AND(U88=6,U89&lt;5),AND(U88=7,U89&lt;7),AND(U88&gt;7,U88-U89=2)),1,0)</f>
        <v>0</v>
      </c>
      <c r="V87" s="5">
        <f>IF(OR(AND(V88=6,V89&lt;5),AND(V88=7,V89&lt;7),AND(V88&gt;7,V88-V89=2)),1,0)</f>
        <v>0</v>
      </c>
      <c r="W87" s="5">
        <f>IF(OR(AND(W88=6,W89&lt;5),AND(W88=7,W89&lt;7),AND(W88&gt;7,W88-W89=2)),1,0)</f>
        <v>0</v>
      </c>
      <c r="X87" s="5">
        <f>IF(OR(AND(X88=6,X89&lt;5),AND(X88=7,X89&lt;7),AND(X88&gt;7,X88-X89=2)),1,0)</f>
        <v>0</v>
      </c>
      <c r="Y87" s="5"/>
      <c r="Z87" s="5"/>
      <c r="AK87" s="10"/>
      <c r="AW87" s="10"/>
      <c r="BI87" s="10"/>
    </row>
    <row r="88" spans="1:61" ht="15" customHeight="1" x14ac:dyDescent="0.2">
      <c r="A88" s="5"/>
      <c r="B88" s="4"/>
      <c r="H88" s="5">
        <f>IF(OR(AND(H87=6,H86&lt;5),AND(H87=7,H86&lt;7),AND(H87&gt;7,H87-H86=2)),1,0)</f>
        <v>0</v>
      </c>
      <c r="I88" s="5">
        <f>IF(OR(AND(I87=6,I86&lt;5),AND(I87=7,I86&lt;7),AND(I87&gt;7,I87-I86=2)),1,0)</f>
        <v>0</v>
      </c>
      <c r="J88" s="5">
        <f>IF(OR(AND(J87=6,J86&lt;5),AND(J87=7,J86&lt;7),AND(J87&gt;7,J87-J86=2)),1,0)</f>
        <v>0</v>
      </c>
      <c r="K88" s="5">
        <f>IF(OR(AND(K87=6,K86&lt;5),AND(K87=7,K86&lt;7),AND(K87&gt;7,K87-K86=2)),1,0)</f>
        <v>0</v>
      </c>
      <c r="L88" s="5">
        <f>IF(OR(AND(L87=6,L86&lt;5),AND(L87=7,L86&lt;7),AND(L87&gt;7,L87-L86=2)),1,0)</f>
        <v>0</v>
      </c>
      <c r="M88" s="10"/>
      <c r="N88" s="11" t="str">
        <f>IF(O88&lt;&gt;"",VLOOKUP(O88,C86:N87,12,FALSE),"")</f>
        <v/>
      </c>
      <c r="O88" s="7" t="str">
        <f>IF(AND(C86="Bye",C87="Bye"),"Bye",IF(OR(M86=$G$5,C87="Bye"),C86,IF(OR(M87=$G$5,C86="Bye"),C87,"")))</f>
        <v/>
      </c>
      <c r="P88" s="7"/>
      <c r="Q88" s="7"/>
      <c r="R88" s="7"/>
      <c r="S88" s="7"/>
      <c r="T88" s="23"/>
      <c r="U88" s="23"/>
      <c r="V88" s="23"/>
      <c r="W88" s="23"/>
      <c r="X88" s="23"/>
      <c r="Y88" s="5">
        <f>SUM(T87:X87)</f>
        <v>0</v>
      </c>
      <c r="Z88" s="5" t="str">
        <f>N88</f>
        <v/>
      </c>
      <c r="AK88" s="10"/>
      <c r="AW88" s="10"/>
      <c r="BI88" s="10"/>
    </row>
    <row r="89" spans="1:61" ht="15" customHeight="1" x14ac:dyDescent="0.2">
      <c r="A89" s="5"/>
      <c r="B89" s="4"/>
      <c r="H89" s="5">
        <f>IF(OR(AND(H90=6,H91&lt;5),AND(H90=7,H91&lt;7),AND(H90&gt;7,H90-H91=2)),1,0)</f>
        <v>0</v>
      </c>
      <c r="I89" s="5">
        <f>IF(OR(AND(I90=6,I91&lt;5),AND(I90=7,I91&lt;7),AND(I90&gt;7,I90-I91=2)),1,0)</f>
        <v>0</v>
      </c>
      <c r="J89" s="5">
        <f>IF(OR(AND(J90=6,J91&lt;5),AND(J90=7,J91&lt;7),AND(J90&gt;7,J90-J91=2)),1,0)</f>
        <v>0</v>
      </c>
      <c r="K89" s="5">
        <f>IF(OR(AND(K90=6,K91&lt;5),AND(K90=7,K91&lt;7),AND(K90&gt;7,K90-K91=2)),1,0)</f>
        <v>0</v>
      </c>
      <c r="L89" s="5">
        <f>IF(OR(AND(L90=6,L91&lt;5),AND(L90=7,L91&lt;7),AND(L90&gt;7,L90-L91=2)),1,0)</f>
        <v>0</v>
      </c>
      <c r="M89" s="10"/>
      <c r="N89" s="4" t="str">
        <f>IF(O89&lt;&gt;"",VLOOKUP(O89,C90:N91,12,FALSE),"")</f>
        <v/>
      </c>
      <c r="O89" s="2" t="str">
        <f>IF(AND(C90="Bye",C91="Bye"),"Bye",IF(OR(M90=$G$5,C91="Bye"),C90,IF(OR(M91=$G$5,C90="Bye"),C91,"")))</f>
        <v/>
      </c>
      <c r="T89" s="24"/>
      <c r="U89" s="24"/>
      <c r="V89" s="24"/>
      <c r="W89" s="24"/>
      <c r="X89" s="24"/>
      <c r="Y89" s="9">
        <f>SUM(T90:X90)</f>
        <v>0</v>
      </c>
      <c r="Z89" s="5" t="str">
        <f>N89</f>
        <v/>
      </c>
      <c r="AK89" s="10"/>
      <c r="AW89" s="10"/>
      <c r="BI89" s="10"/>
    </row>
    <row r="90" spans="1:61" ht="15" customHeight="1" x14ac:dyDescent="0.2">
      <c r="A90" s="5">
        <f>Setup!I36</f>
        <v>22</v>
      </c>
      <c r="B90" s="6" t="str">
        <f>IF(C90="Bye","","("&amp;A90&amp;")")</f>
        <v>(22)</v>
      </c>
      <c r="C90" s="7" t="str">
        <f>IF(AND(Setup!$B$2&gt;32,Setup!$B$2&lt;=64),IF(VLOOKUP(A90,Setup!$A$15:$B$78,2,FALSE)&lt;&gt;"",VLOOKUP(A90,Setup!$A$15:$B$78,2,FALSE),"Bye"),"")</f>
        <v/>
      </c>
      <c r="D90" s="7"/>
      <c r="E90" s="7"/>
      <c r="F90" s="7"/>
      <c r="G90" s="7"/>
      <c r="H90" s="23"/>
      <c r="I90" s="23"/>
      <c r="J90" s="23"/>
      <c r="K90" s="23"/>
      <c r="L90" s="23"/>
      <c r="M90" s="12">
        <f>SUM(H89:L89)</f>
        <v>0</v>
      </c>
      <c r="N90" s="5" t="str">
        <f>B90</f>
        <v>(22)</v>
      </c>
      <c r="T90" s="5">
        <f>IF(OR(AND(T89=6,T88&lt;5),AND(T89=7,T88&lt;7),AND(T89&gt;7,T89-T88=2)),1,0)</f>
        <v>0</v>
      </c>
      <c r="U90" s="5">
        <f>IF(OR(AND(U89=6,U88&lt;5),AND(U89=7,U88&lt;7),AND(U89&gt;7,U89-U88=2)),1,0)</f>
        <v>0</v>
      </c>
      <c r="V90" s="5">
        <f>IF(OR(AND(V89=6,V88&lt;5),AND(V89=7,V88&lt;7),AND(V89&gt;7,V89-V88=2)),1,0)</f>
        <v>0</v>
      </c>
      <c r="W90" s="5">
        <f>IF(OR(AND(W89=6,W88&lt;5),AND(W89=7,W88&lt;7),AND(W89&gt;7,W89-W88=2)),1,0)</f>
        <v>0</v>
      </c>
      <c r="X90" s="5">
        <f>IF(OR(AND(X89=6,X88&lt;5),AND(X89=7,X88&lt;7),AND(X89&gt;7,X89-X88=2)),1,0)</f>
        <v>0</v>
      </c>
      <c r="Y90" s="35"/>
      <c r="AK90" s="10"/>
      <c r="AW90" s="10"/>
      <c r="BI90" s="10"/>
    </row>
    <row r="91" spans="1:61" ht="15" customHeight="1" x14ac:dyDescent="0.2">
      <c r="A91" s="5">
        <f>Setup!J36</f>
        <v>43</v>
      </c>
      <c r="B91" s="6" t="str">
        <f>IF(C91="Bye","","("&amp;A91&amp;")")</f>
        <v>(43)</v>
      </c>
      <c r="C91" s="2" t="str">
        <f>IF(AND(Setup!$B$2&gt;32,Setup!$B$2&lt;=64),IF(VLOOKUP(A91,Setup!$A$15:$B$78,2,FALSE)&lt;&gt;"",VLOOKUP(A91,Setup!$A$15:$B$78,2,FALSE),"Bye"),"")</f>
        <v/>
      </c>
      <c r="H91" s="24"/>
      <c r="I91" s="24"/>
      <c r="J91" s="24"/>
      <c r="K91" s="24"/>
      <c r="L91" s="24"/>
      <c r="M91" s="13">
        <f>SUM(H92:L92)</f>
        <v>0</v>
      </c>
      <c r="N91" s="5" t="str">
        <f>B91</f>
        <v>(43)</v>
      </c>
      <c r="Y91" s="10"/>
      <c r="AF91" s="5">
        <f>IF(OR(AND(AF92=6,AF93&lt;5),AND(AF92=7,AF93&lt;7),AND(AF92&gt;7,AF92-AF93=2)),1,0)</f>
        <v>0</v>
      </c>
      <c r="AG91" s="5">
        <f>IF(OR(AND(AG92=6,AG93&lt;5),AND(AG92=7,AG93&lt;7),AND(AG92&gt;7,AG92-AG93=2)),1,0)</f>
        <v>0</v>
      </c>
      <c r="AH91" s="5">
        <f>IF(OR(AND(AH92=6,AH93&lt;5),AND(AH92=7,AH93&lt;7),AND(AH92&gt;7,AH92-AH93=2)),1,0)</f>
        <v>0</v>
      </c>
      <c r="AI91" s="5">
        <f>IF(OR(AND(AI92=6,AI93&lt;5),AND(AI92=7,AI93&lt;7),AND(AI92&gt;7,AI92-AI93=2)),1,0)</f>
        <v>0</v>
      </c>
      <c r="AJ91" s="5">
        <f>IF(OR(AND(AJ92=6,AJ93&lt;5),AND(AJ92=7,AJ93&lt;7),AND(AJ92&gt;7,AJ92-AJ93=2)),1,0)</f>
        <v>0</v>
      </c>
      <c r="AK91" s="10"/>
      <c r="AW91" s="10"/>
      <c r="BI91" s="10"/>
    </row>
    <row r="92" spans="1:61" ht="15" customHeight="1" x14ac:dyDescent="0.2">
      <c r="A92" s="5"/>
      <c r="B92" s="4"/>
      <c r="H92" s="5">
        <f>IF(OR(AND(H91=6,H90&lt;5),AND(H91=7,H90&lt;7),AND(H91&gt;7,H91-H90=2)),1,0)</f>
        <v>0</v>
      </c>
      <c r="I92" s="5">
        <f>IF(OR(AND(I91=6,I90&lt;5),AND(I91=7,I90&lt;7),AND(I91&gt;7,I91-I90=2)),1,0)</f>
        <v>0</v>
      </c>
      <c r="J92" s="5">
        <f>IF(OR(AND(J91=6,J90&lt;5),AND(J91=7,J90&lt;7),AND(J91&gt;7,J91-J90=2)),1,0)</f>
        <v>0</v>
      </c>
      <c r="K92" s="5">
        <f>IF(OR(AND(K91=6,K90&lt;5),AND(K91=7,K90&lt;7),AND(K91&gt;7,K91-K90=2)),1,0)</f>
        <v>0</v>
      </c>
      <c r="L92" s="5">
        <f>IF(OR(AND(L91=6,L90&lt;5),AND(L91=7,L90&lt;7),AND(L91&gt;7,L91-L90=2)),1,0)</f>
        <v>0</v>
      </c>
      <c r="M92" s="5"/>
      <c r="N92" s="5"/>
      <c r="Y92" s="10"/>
      <c r="Z92" s="11" t="str">
        <f>IF(AA92&lt;&gt;"",VLOOKUP(AA92,O88:Z89,12,FALSE),"")</f>
        <v/>
      </c>
      <c r="AA92" s="7" t="str">
        <f>IF(AND(O88="Bye",O89="Bye"),"Bye",IF(OR(Y88=$G$5,O89="Bye"),O88,IF(OR(Y89=$G$5,O88="Bye"),O89,"")))</f>
        <v/>
      </c>
      <c r="AB92" s="7"/>
      <c r="AC92" s="7"/>
      <c r="AD92" s="7"/>
      <c r="AE92" s="7"/>
      <c r="AF92" s="23"/>
      <c r="AG92" s="23"/>
      <c r="AH92" s="23"/>
      <c r="AI92" s="23"/>
      <c r="AJ92" s="23"/>
      <c r="AK92" s="12">
        <f>SUM(AF91:AJ91)</f>
        <v>0</v>
      </c>
      <c r="AL92" s="5" t="str">
        <f>Z92</f>
        <v/>
      </c>
      <c r="AW92" s="10"/>
      <c r="BI92" s="10"/>
    </row>
    <row r="93" spans="1:61" ht="15" customHeight="1" x14ac:dyDescent="0.2">
      <c r="A93" s="5"/>
      <c r="B93" s="4"/>
      <c r="H93" s="5">
        <f>IF(OR(AND(H94=6,H95&lt;5),AND(H94=7,H95&lt;7),AND(H94&gt;7,H94-H95=2)),1,0)</f>
        <v>0</v>
      </c>
      <c r="I93" s="5">
        <f>IF(OR(AND(I94=6,I95&lt;5),AND(I94=7,I95&lt;7),AND(I94&gt;7,I94-I95=2)),1,0)</f>
        <v>0</v>
      </c>
      <c r="J93" s="5">
        <f>IF(OR(AND(J94=6,J95&lt;5),AND(J94=7,J95&lt;7),AND(J94&gt;7,J94-J95=2)),1,0)</f>
        <v>0</v>
      </c>
      <c r="K93" s="5">
        <f>IF(OR(AND(K94=6,K95&lt;5),AND(K94=7,K95&lt;7),AND(K94&gt;7,K94-K95=2)),1,0)</f>
        <v>0</v>
      </c>
      <c r="L93" s="5">
        <f>IF(OR(AND(L94=6,L95&lt;5),AND(L94=7,L95&lt;7),AND(L94&gt;7,L94-L95=2)),1,0)</f>
        <v>0</v>
      </c>
      <c r="Y93" s="10"/>
      <c r="Z93" s="4" t="str">
        <f>IF(AA93&lt;&gt;"",VLOOKUP(AA93,O96:Z97,12,FALSE),"")</f>
        <v/>
      </c>
      <c r="AA93" s="2" t="str">
        <f>IF(AND(O96="Bye",O97="Bye"),"Bye",IF(OR(O97="Bye",Y96=$G$5),O96,IF(OR(Y97=$G$5,O96="Bye"),O97,"")))</f>
        <v/>
      </c>
      <c r="AF93" s="24"/>
      <c r="AG93" s="24"/>
      <c r="AH93" s="24"/>
      <c r="AI93" s="24"/>
      <c r="AJ93" s="24"/>
      <c r="AK93" s="13">
        <f>SUM(AF94:AJ94)</f>
        <v>0</v>
      </c>
      <c r="AL93" s="5" t="str">
        <f>Z93</f>
        <v/>
      </c>
      <c r="AW93" s="10"/>
      <c r="BI93" s="10"/>
    </row>
    <row r="94" spans="1:61" ht="15" customHeight="1" x14ac:dyDescent="0.2">
      <c r="A94" s="5">
        <f>Setup!I37</f>
        <v>27</v>
      </c>
      <c r="B94" s="6" t="str">
        <f>IF(C94="Bye","","("&amp;A94&amp;")")</f>
        <v>(27)</v>
      </c>
      <c r="C94" s="7" t="str">
        <f>IF(AND(Setup!$B$2&gt;32,Setup!$B$2&lt;=64),IF(VLOOKUP(A94,Setup!$A$15:$B$78,2,FALSE)&lt;&gt;"",VLOOKUP(A94,Setup!$A$15:$B$78,2,FALSE),"Bye"),"")</f>
        <v/>
      </c>
      <c r="D94" s="7"/>
      <c r="E94" s="7"/>
      <c r="F94" s="7"/>
      <c r="G94" s="7"/>
      <c r="H94" s="23"/>
      <c r="I94" s="23"/>
      <c r="J94" s="23"/>
      <c r="K94" s="23"/>
      <c r="L94" s="23"/>
      <c r="M94" s="5">
        <f>SUM(H93:L93)</f>
        <v>0</v>
      </c>
      <c r="N94" s="5" t="str">
        <f>B94</f>
        <v>(27)</v>
      </c>
      <c r="Y94" s="10"/>
      <c r="AF94" s="5">
        <f>IF(OR(AND(AF93=6,AF92&lt;5),AND(AF93=7,AF92&lt;7),AND(AF93&gt;7,AF93-AF92=2)),1,0)</f>
        <v>0</v>
      </c>
      <c r="AG94" s="5">
        <f>IF(OR(AND(AG93=6,AG92&lt;5),AND(AG93=7,AG92&lt;7),AND(AG93&gt;7,AG93-AG92=2)),1,0)</f>
        <v>0</v>
      </c>
      <c r="AH94" s="5">
        <f>IF(OR(AND(AH93=6,AH92&lt;5),AND(AH93=7,AH92&lt;7),AND(AH93&gt;7,AH93-AH92=2)),1,0)</f>
        <v>0</v>
      </c>
      <c r="AI94" s="5">
        <f>IF(OR(AND(AI93=6,AI92&lt;5),AND(AI93=7,AI92&lt;7),AND(AI93&gt;7,AI93-AI92=2)),1,0)</f>
        <v>0</v>
      </c>
      <c r="AJ94" s="5">
        <f>IF(OR(AND(AJ93=6,AJ92&lt;5),AND(AJ93=7,AJ92&lt;7),AND(AJ93&gt;7,AJ93-AJ92=2)),1,0)</f>
        <v>0</v>
      </c>
      <c r="AW94" s="10"/>
      <c r="BI94" s="10"/>
    </row>
    <row r="95" spans="1:61" ht="15" customHeight="1" x14ac:dyDescent="0.2">
      <c r="A95" s="5">
        <f>Setup!J37</f>
        <v>38</v>
      </c>
      <c r="B95" s="6" t="str">
        <f>IF(C95="Bye","","("&amp;A95&amp;")")</f>
        <v>(38)</v>
      </c>
      <c r="C95" s="2" t="str">
        <f>IF(AND(Setup!$B$2&gt;32,Setup!$B$2&lt;=64),IF(VLOOKUP(A95,Setup!$A$15:$B$78,2,FALSE)&lt;&gt;"",VLOOKUP(A95,Setup!$A$15:$B$78,2,FALSE),"Bye"),"")</f>
        <v/>
      </c>
      <c r="H95" s="24"/>
      <c r="I95" s="24"/>
      <c r="J95" s="24"/>
      <c r="K95" s="24"/>
      <c r="L95" s="24"/>
      <c r="M95" s="9">
        <f>SUM(H96:L96)</f>
        <v>0</v>
      </c>
      <c r="N95" s="5" t="str">
        <f>B95</f>
        <v>(38)</v>
      </c>
      <c r="T95" s="5">
        <f>IF(OR(AND(T96=6,T97&lt;5),AND(T96=7,T97&lt;7),AND(T96&gt;7,T96-T97=2)),1,0)</f>
        <v>0</v>
      </c>
      <c r="U95" s="5">
        <f>IF(OR(AND(U96=6,U97&lt;5),AND(U96=7,U97&lt;7),AND(U96&gt;7,U96-U97=2)),1,0)</f>
        <v>0</v>
      </c>
      <c r="V95" s="5">
        <f>IF(OR(AND(V96=6,V97&lt;5),AND(V96=7,V97&lt;7),AND(V96&gt;7,V96-V97=2)),1,0)</f>
        <v>0</v>
      </c>
      <c r="W95" s="5">
        <f>IF(OR(AND(W96=6,W97&lt;5),AND(W96=7,W97&lt;7),AND(W96&gt;7,W96-W97=2)),1,0)</f>
        <v>0</v>
      </c>
      <c r="X95" s="5">
        <f>IF(OR(AND(X96=6,X97&lt;5),AND(X96=7,X97&lt;7),AND(X96&gt;7,X96-X97=2)),1,0)</f>
        <v>0</v>
      </c>
      <c r="Y95" s="10"/>
      <c r="AW95" s="10"/>
      <c r="BI95" s="10"/>
    </row>
    <row r="96" spans="1:61" ht="15" customHeight="1" x14ac:dyDescent="0.2">
      <c r="A96" s="5"/>
      <c r="B96" s="4"/>
      <c r="H96" s="5">
        <f>IF(OR(AND(H95=6,H94&lt;5),AND(H95=7,H94&lt;7),AND(H95&gt;7,H95-H94=2)),1,0)</f>
        <v>0</v>
      </c>
      <c r="I96" s="5">
        <f>IF(OR(AND(I95=6,I94&lt;5),AND(I95=7,I94&lt;7),AND(I95&gt;7,I95-I94=2)),1,0)</f>
        <v>0</v>
      </c>
      <c r="J96" s="5">
        <f>IF(OR(AND(J95=6,J94&lt;5),AND(J95=7,J94&lt;7),AND(J95&gt;7,J95-J94=2)),1,0)</f>
        <v>0</v>
      </c>
      <c r="K96" s="5">
        <f>IF(OR(AND(K95=6,K94&lt;5),AND(K95=7,K94&lt;7),AND(K95&gt;7,K95-K94=2)),1,0)</f>
        <v>0</v>
      </c>
      <c r="L96" s="5">
        <f>IF(OR(AND(L95=6,L94&lt;5),AND(L95=7,L94&lt;7),AND(L95&gt;7,L95-L94=2)),1,0)</f>
        <v>0</v>
      </c>
      <c r="M96" s="10"/>
      <c r="N96" s="11" t="str">
        <f>IF(O96&lt;&gt;"",VLOOKUP(O96,C94:N95,12,FALSE),"")</f>
        <v/>
      </c>
      <c r="O96" s="7" t="str">
        <f>IF(AND(C94="Bye",C95="Bye"),"Bye",IF(OR(M94=$G$5,C95="Bye"),C94,IF(OR(M95=$G$5,C94="Bye"),C95,"")))</f>
        <v/>
      </c>
      <c r="P96" s="7"/>
      <c r="Q96" s="7"/>
      <c r="R96" s="7"/>
      <c r="S96" s="7"/>
      <c r="T96" s="23"/>
      <c r="U96" s="23"/>
      <c r="V96" s="23"/>
      <c r="W96" s="23"/>
      <c r="X96" s="23"/>
      <c r="Y96" s="12">
        <f>SUM(T95:X95)</f>
        <v>0</v>
      </c>
      <c r="Z96" s="5" t="str">
        <f>N96</f>
        <v/>
      </c>
      <c r="AW96" s="10"/>
      <c r="BI96" s="10"/>
    </row>
    <row r="97" spans="1:62" ht="15" customHeight="1" x14ac:dyDescent="0.2">
      <c r="A97" s="5"/>
      <c r="B97" s="4"/>
      <c r="H97" s="5">
        <f>IF(OR(AND(H98=6,H99&lt;5),AND(H98=7,H99&lt;7),AND(H98&gt;7,H98-H99=2)),1,0)</f>
        <v>0</v>
      </c>
      <c r="I97" s="5">
        <f>IF(OR(AND(I98=6,I99&lt;5),AND(I98=7,I99&lt;7),AND(I98&gt;7,I98-I99=2)),1,0)</f>
        <v>0</v>
      </c>
      <c r="J97" s="5">
        <f>IF(OR(AND(J98=6,J99&lt;5),AND(J98=7,J99&lt;7),AND(J98&gt;7,J98-J99=2)),1,0)</f>
        <v>0</v>
      </c>
      <c r="K97" s="5">
        <f>IF(OR(AND(K98=6,K99&lt;5),AND(K98=7,K99&lt;7),AND(K98&gt;7,K98-K99=2)),1,0)</f>
        <v>0</v>
      </c>
      <c r="L97" s="5">
        <f>IF(OR(AND(L98=6,L99&lt;5),AND(L98=7,L99&lt;7),AND(L98&gt;7,L98-L99=2)),1,0)</f>
        <v>0</v>
      </c>
      <c r="M97" s="10"/>
      <c r="N97" s="4" t="str">
        <f>IF(O97&lt;&gt;"",VLOOKUP(O97,C98:N99,12,FALSE),"")</f>
        <v/>
      </c>
      <c r="O97" s="2" t="str">
        <f>IF(AND(C98="Bye",C99="Bye"),"Bye",IF(OR(M98=$G$5,C99="Bye"),C98,IF(OR(M99=$G$5,C98="Bye"),C99,"")))</f>
        <v/>
      </c>
      <c r="T97" s="24"/>
      <c r="U97" s="24"/>
      <c r="V97" s="24"/>
      <c r="W97" s="24"/>
      <c r="X97" s="24"/>
      <c r="Y97" s="13">
        <f>SUM(T98:X98)</f>
        <v>0</v>
      </c>
      <c r="Z97" s="5" t="str">
        <f>N97</f>
        <v/>
      </c>
      <c r="AM97" s="116"/>
      <c r="AN97" s="116"/>
      <c r="AO97" s="116"/>
      <c r="AP97" s="116"/>
      <c r="AQ97" s="116"/>
      <c r="AR97" s="116"/>
      <c r="AS97" s="116"/>
      <c r="AT97" s="116"/>
      <c r="AU97" s="116"/>
      <c r="AV97" s="3"/>
      <c r="AW97" s="10"/>
      <c r="BI97" s="10"/>
    </row>
    <row r="98" spans="1:62" ht="15" customHeight="1" x14ac:dyDescent="0.2">
      <c r="A98" s="5">
        <f>Setup!I38</f>
        <v>6</v>
      </c>
      <c r="B98" s="6" t="str">
        <f>IF(C98="Bye","","("&amp;A98&amp;")")</f>
        <v>(6)</v>
      </c>
      <c r="C98" s="7" t="str">
        <f>IF(AND(Setup!$B$2&gt;32,Setup!$B$2&lt;=64),IF(VLOOKUP(A98,Setup!$A$15:$B$78,2,FALSE)&lt;&gt;"",VLOOKUP(A98,Setup!$A$15:$B$78,2,FALSE),"Bye"),"")</f>
        <v/>
      </c>
      <c r="D98" s="7"/>
      <c r="E98" s="7"/>
      <c r="F98" s="7"/>
      <c r="G98" s="7"/>
      <c r="H98" s="23"/>
      <c r="I98" s="23"/>
      <c r="J98" s="23"/>
      <c r="K98" s="23"/>
      <c r="L98" s="23"/>
      <c r="M98" s="12">
        <f>SUM(H97:L97)</f>
        <v>0</v>
      </c>
      <c r="N98" s="5" t="str">
        <f>B98</f>
        <v>(6)</v>
      </c>
      <c r="T98" s="5">
        <f>IF(OR(AND(T97=6,T96&lt;5),AND(T97=7,T96&lt;7),AND(T97&gt;7,T97-T96=2)),1,0)</f>
        <v>0</v>
      </c>
      <c r="U98" s="5">
        <f>IF(OR(AND(U97=6,U96&lt;5),AND(U97=7,U96&lt;7),AND(U97&gt;7,U97-U96=2)),1,0)</f>
        <v>0</v>
      </c>
      <c r="V98" s="5">
        <f>IF(OR(AND(V97=6,V96&lt;5),AND(V97=7,V96&lt;7),AND(V97&gt;7,V97-V96=2)),1,0)</f>
        <v>0</v>
      </c>
      <c r="W98" s="5">
        <f>IF(OR(AND(W97=6,W96&lt;5),AND(W97=7,W96&lt;7),AND(W97&gt;7,W97-W96=2)),1,0)</f>
        <v>0</v>
      </c>
      <c r="X98" s="5">
        <f>IF(OR(AND(X97=6,X96&lt;5),AND(X97=7,X96&lt;7),AND(X97&gt;7,X97-X96=2)),1,0)</f>
        <v>0</v>
      </c>
      <c r="AQ98" s="8"/>
      <c r="AR98" s="8"/>
      <c r="AS98" s="8"/>
      <c r="AT98" s="8"/>
      <c r="AU98" s="8"/>
      <c r="AV98" s="8"/>
      <c r="AW98" s="10"/>
      <c r="BI98" s="10"/>
    </row>
    <row r="99" spans="1:62" ht="15" customHeight="1" x14ac:dyDescent="0.2">
      <c r="A99" s="5">
        <f>Setup!J38</f>
        <v>59</v>
      </c>
      <c r="B99" s="6" t="str">
        <f>IF(C99="Bye","","("&amp;A99&amp;")")</f>
        <v>(59)</v>
      </c>
      <c r="C99" s="2" t="str">
        <f>IF(AND(Setup!$B$2&gt;32,Setup!$B$2&lt;=64),IF(VLOOKUP(A99,Setup!$A$15:$B$78,2,FALSE)&lt;&gt;"",VLOOKUP(A99,Setup!$A$15:$B$78,2,FALSE),"Bye"),"")</f>
        <v/>
      </c>
      <c r="H99" s="24"/>
      <c r="I99" s="24"/>
      <c r="J99" s="24"/>
      <c r="K99" s="24"/>
      <c r="L99" s="24"/>
      <c r="M99" s="13">
        <f>SUM(H100:L100)</f>
        <v>0</v>
      </c>
      <c r="N99" s="5" t="str">
        <f>B99</f>
        <v>(59)</v>
      </c>
      <c r="AN99" s="116"/>
      <c r="AO99" s="116"/>
      <c r="AP99" s="116"/>
      <c r="AQ99" s="116"/>
      <c r="AR99" s="116"/>
      <c r="AS99" s="116"/>
      <c r="AT99" s="116"/>
      <c r="AU99" s="3"/>
      <c r="AW99" s="10"/>
      <c r="AX99" s="5"/>
      <c r="AY99" s="5"/>
      <c r="AZ99" s="5"/>
      <c r="BA99" s="5"/>
      <c r="BB99" s="5"/>
      <c r="BC99" s="5"/>
      <c r="BD99" s="5">
        <f>IF(OR(AND(BD100=6,BD101&lt;5),AND(BD100=7,BD101&lt;7),AND(BD100&gt;7,BD100-BD101=2)),1,0)</f>
        <v>0</v>
      </c>
      <c r="BE99" s="5">
        <f>IF(OR(AND(BE100=6,BE101&lt;5),AND(BE100=7,BE101&lt;7),AND(BE100&gt;7,BE100-BE101=2)),1,0)</f>
        <v>0</v>
      </c>
      <c r="BF99" s="5">
        <f>IF(OR(AND(BF100=6,BF101&lt;5),AND(BF100=7,BF101&lt;7),AND(BF100&gt;7,BF100-BF101=2)),1,0)</f>
        <v>0</v>
      </c>
      <c r="BG99" s="5">
        <f>IF(OR(AND(BG100=6,BG101&lt;5),AND(BG100=7,BG101&lt;7),AND(BG100&gt;7,BG100-BG101=2)),1,0)</f>
        <v>0</v>
      </c>
      <c r="BH99" s="5">
        <f>IF(OR(AND(BH100=6,BH101&lt;5),AND(BH100=7,BH101&lt;7),AND(BH100&gt;7,BH100-BH101=2)),1,0)</f>
        <v>0</v>
      </c>
      <c r="BI99" s="35"/>
      <c r="BJ99" s="5"/>
    </row>
    <row r="100" spans="1:62" ht="15" customHeight="1" x14ac:dyDescent="0.2">
      <c r="A100" s="5"/>
      <c r="B100" s="4"/>
      <c r="H100" s="5">
        <f>IF(OR(AND(H99=6,H98&lt;5),AND(H99=7,H98&lt;7),AND(H99&gt;7,H99-H98=2)),1,0)</f>
        <v>0</v>
      </c>
      <c r="I100" s="5">
        <f>IF(OR(AND(I99=6,I98&lt;5),AND(I99=7,I98&lt;7),AND(I99&gt;7,I99-I98=2)),1,0)</f>
        <v>0</v>
      </c>
      <c r="J100" s="5">
        <f>IF(OR(AND(J99=6,J98&lt;5),AND(J99=7,J98&lt;7),AND(J99&gt;7,J99-J98=2)),1,0)</f>
        <v>0</v>
      </c>
      <c r="K100" s="5">
        <f>IF(OR(AND(K99=6,K98&lt;5),AND(K99=7,K98&lt;7),AND(K99&gt;7,K99-K98=2)),1,0)</f>
        <v>0</v>
      </c>
      <c r="L100" s="5">
        <f>IF(OR(AND(L99=6,L98&lt;5),AND(L99=7,L98&lt;7),AND(L99&gt;7,L99-L98=2)),1,0)</f>
        <v>0</v>
      </c>
      <c r="AW100" s="10"/>
      <c r="AX100" s="11" t="str">
        <f>IF(AY100&lt;&gt;"",VLOOKUP(AY100,AM84:AX85,12,FALSE),"")</f>
        <v/>
      </c>
      <c r="AY100" s="7" t="str">
        <f>IF(AW84=$G$5,AM84,IF(AW85=$G$5,AM85,""))</f>
        <v/>
      </c>
      <c r="AZ100" s="7"/>
      <c r="BA100" s="7"/>
      <c r="BB100" s="7"/>
      <c r="BC100" s="7"/>
      <c r="BD100" s="23"/>
      <c r="BE100" s="23"/>
      <c r="BF100" s="23"/>
      <c r="BG100" s="23"/>
      <c r="BH100" s="23"/>
      <c r="BI100" s="12">
        <f>SUM(BD99:BH99)</f>
        <v>0</v>
      </c>
      <c r="BJ100" s="5" t="str">
        <f>AX100</f>
        <v/>
      </c>
    </row>
    <row r="101" spans="1:62" ht="15" customHeight="1" x14ac:dyDescent="0.2">
      <c r="A101" s="5"/>
      <c r="B101" s="4"/>
      <c r="H101" s="5">
        <f>IF(OR(AND(H102=6,H103&lt;5),AND(H102=7,H103&lt;7),AND(H102&gt;7,H102-H103=2)),1,0)</f>
        <v>0</v>
      </c>
      <c r="I101" s="5">
        <f>IF(OR(AND(I102=6,I103&lt;5),AND(I102=7,I103&lt;7),AND(I102&gt;7,I102-I103=2)),1,0)</f>
        <v>0</v>
      </c>
      <c r="J101" s="5">
        <f>IF(OR(AND(J102=6,J103&lt;5),AND(J102=7,J103&lt;7),AND(J102&gt;7,J102-J103=2)),1,0)</f>
        <v>0</v>
      </c>
      <c r="K101" s="5">
        <f>IF(OR(AND(K102=6,K103&lt;5),AND(K102=7,K103&lt;7),AND(K102&gt;7,K102-K103=2)),1,0)</f>
        <v>0</v>
      </c>
      <c r="L101" s="5">
        <f>IF(OR(AND(L102=6,L103&lt;5),AND(L102=7,L103&lt;7),AND(L102&gt;7,L102-L103=2)),1,0)</f>
        <v>0</v>
      </c>
      <c r="AW101" s="10"/>
      <c r="AX101" s="4" t="str">
        <f>IF(AY101&lt;&gt;"",VLOOKUP(AY101,AM116:AX117,12,FALSE),"")</f>
        <v/>
      </c>
      <c r="AY101" s="2" t="str">
        <f>IF(AW116=$G$5,AM116,IF(AW117=$G$5,AM117,""))</f>
        <v/>
      </c>
      <c r="BD101" s="24"/>
      <c r="BE101" s="24"/>
      <c r="BF101" s="24"/>
      <c r="BG101" s="24"/>
      <c r="BH101" s="24"/>
      <c r="BI101" s="5">
        <f>SUM(BD102:BH102)</f>
        <v>0</v>
      </c>
      <c r="BJ101" s="5" t="str">
        <f>AX101</f>
        <v/>
      </c>
    </row>
    <row r="102" spans="1:62" ht="15" customHeight="1" x14ac:dyDescent="0.2">
      <c r="A102" s="5">
        <f>Setup!I39</f>
        <v>7</v>
      </c>
      <c r="B102" s="6" t="str">
        <f>IF(C102="Bye","","("&amp;A102&amp;")")</f>
        <v>(7)</v>
      </c>
      <c r="C102" s="7" t="str">
        <f>IF(AND(Setup!$B$2&gt;32,Setup!$B$2&lt;=64),IF(VLOOKUP(A102,Setup!$A$15:$B$78,2,FALSE)&lt;&gt;"",VLOOKUP(A102,Setup!$A$15:$B$78,2,FALSE),"Bye"),"")</f>
        <v/>
      </c>
      <c r="D102" s="7"/>
      <c r="E102" s="7"/>
      <c r="F102" s="7"/>
      <c r="G102" s="7"/>
      <c r="H102" s="23"/>
      <c r="I102" s="23"/>
      <c r="J102" s="23"/>
      <c r="K102" s="23"/>
      <c r="L102" s="23"/>
      <c r="M102" s="5">
        <f>SUM(H101:L101)</f>
        <v>0</v>
      </c>
      <c r="N102" s="5" t="str">
        <f>B102</f>
        <v>(7)</v>
      </c>
      <c r="AW102" s="10"/>
      <c r="BD102" s="5">
        <f>IF(OR(AND(BD101=6,BD100&lt;5),AND(BD101=7,BD100&lt;7),AND(BD101&gt;7,BD101-BD100=2)),1,0)</f>
        <v>0</v>
      </c>
      <c r="BE102" s="5">
        <f>IF(OR(AND(BE101=6,BE100&lt;5),AND(BE101=7,BE100&lt;7),AND(BE101&gt;7,BE101-BE100=2)),1,0)</f>
        <v>0</v>
      </c>
      <c r="BF102" s="5">
        <f>IF(OR(AND(BF101=6,BF100&lt;5),AND(BF101=7,BF100&lt;7),AND(BF101&gt;7,BF101-BF100=2)),1,0)</f>
        <v>0</v>
      </c>
      <c r="BG102" s="5">
        <f>IF(OR(AND(BG101=6,BG100&lt;5),AND(BG101=7,BG100&lt;7),AND(BG101&gt;7,BG101-BG100=2)),1,0)</f>
        <v>0</v>
      </c>
      <c r="BH102" s="5">
        <f>IF(OR(AND(BH101=6,BH100&lt;5),AND(BH101=7,BH100&lt;7),AND(BH101&gt;7,BH101-BH100=2)),1,0)</f>
        <v>0</v>
      </c>
    </row>
    <row r="103" spans="1:62" ht="15" customHeight="1" x14ac:dyDescent="0.2">
      <c r="A103" s="5">
        <f>Setup!J39</f>
        <v>58</v>
      </c>
      <c r="B103" s="6" t="str">
        <f>IF(C103="Bye","","("&amp;A103&amp;")")</f>
        <v>(58)</v>
      </c>
      <c r="C103" s="2" t="str">
        <f>IF(AND(Setup!$B$2&gt;32,Setup!$B$2&lt;=64),IF(VLOOKUP(A103,Setup!$A$15:$B$78,2,FALSE)&lt;&gt;"",VLOOKUP(A103,Setup!$A$15:$B$78,2,FALSE),"Bye"),"")</f>
        <v/>
      </c>
      <c r="H103" s="24"/>
      <c r="I103" s="24"/>
      <c r="J103" s="24"/>
      <c r="K103" s="24"/>
      <c r="L103" s="24"/>
      <c r="M103" s="9">
        <f>SUM(H104:L104)</f>
        <v>0</v>
      </c>
      <c r="N103" s="5" t="str">
        <f>B103</f>
        <v>(58)</v>
      </c>
      <c r="T103" s="5">
        <f>IF(OR(AND(T104=6,T105&lt;5),AND(T104=7,T105&lt;7),AND(T104&gt;7,T104-T105=2)),1,0)</f>
        <v>0</v>
      </c>
      <c r="U103" s="5">
        <f>IF(OR(AND(U104=6,U105&lt;5),AND(U104=7,U105&lt;7),AND(U104&gt;7,U104-U105=2)),1,0)</f>
        <v>0</v>
      </c>
      <c r="V103" s="5">
        <f>IF(OR(AND(V104=6,V105&lt;5),AND(V104=7,V105&lt;7),AND(V104&gt;7,V104-V105=2)),1,0)</f>
        <v>0</v>
      </c>
      <c r="W103" s="5">
        <f>IF(OR(AND(W104=6,W105&lt;5),AND(W104=7,W105&lt;7),AND(W104&gt;7,W104-W105=2)),1,0)</f>
        <v>0</v>
      </c>
      <c r="X103" s="5">
        <f>IF(OR(AND(X104=6,X105&lt;5),AND(X104=7,X105&lt;7),AND(X104&gt;7,X104-X105=2)),1,0)</f>
        <v>0</v>
      </c>
      <c r="Y103" s="5"/>
      <c r="Z103" s="5"/>
      <c r="AW103" s="10"/>
      <c r="BC103" s="8"/>
      <c r="BD103" s="8"/>
      <c r="BE103" s="8"/>
      <c r="BF103" s="8"/>
      <c r="BG103" s="8"/>
      <c r="BH103" s="8"/>
    </row>
    <row r="104" spans="1:62" ht="15" customHeight="1" x14ac:dyDescent="0.2">
      <c r="A104" s="5"/>
      <c r="B104" s="4"/>
      <c r="H104" s="5">
        <f>IF(OR(AND(H103=6,H102&lt;5),AND(H103=7,H102&lt;7),AND(H103&gt;7,H103-H102=2)),1,0)</f>
        <v>0</v>
      </c>
      <c r="I104" s="5">
        <f>IF(OR(AND(I103=6,I102&lt;5),AND(I103=7,I102&lt;7),AND(I103&gt;7,I103-I102=2)),1,0)</f>
        <v>0</v>
      </c>
      <c r="J104" s="5">
        <f>IF(OR(AND(J103=6,J102&lt;5),AND(J103=7,J102&lt;7),AND(J103&gt;7,J103-J102=2)),1,0)</f>
        <v>0</v>
      </c>
      <c r="K104" s="5">
        <f>IF(OR(AND(K103=6,K102&lt;5),AND(K103=7,K102&lt;7),AND(K103&gt;7,K103-K102=2)),1,0)</f>
        <v>0</v>
      </c>
      <c r="L104" s="5">
        <f>IF(OR(AND(L103=6,L102&lt;5),AND(L103=7,L102&lt;7),AND(L103&gt;7,L103-L102=2)),1,0)</f>
        <v>0</v>
      </c>
      <c r="M104" s="10"/>
      <c r="N104" s="11" t="str">
        <f>IF(O104&lt;&gt;"",VLOOKUP(O104,C102:N103,12,FALSE),"")</f>
        <v/>
      </c>
      <c r="O104" s="7" t="str">
        <f>IF(AND(C102="Bye",C103="Bye"),"Bye",IF(OR(M102=$G$5,C103="Bye"),C102,IF(OR(M103=$G$5,C102="Bye"),C103,"")))</f>
        <v/>
      </c>
      <c r="P104" s="7"/>
      <c r="Q104" s="7"/>
      <c r="R104" s="7"/>
      <c r="S104" s="7"/>
      <c r="T104" s="23"/>
      <c r="U104" s="23"/>
      <c r="V104" s="23"/>
      <c r="W104" s="23"/>
      <c r="X104" s="23"/>
      <c r="Y104" s="5">
        <f>SUM(T103:X103)</f>
        <v>0</v>
      </c>
      <c r="Z104" s="5" t="str">
        <f>N104</f>
        <v/>
      </c>
      <c r="AW104" s="10"/>
      <c r="BC104" s="8"/>
      <c r="BD104" s="8"/>
      <c r="BE104" s="8"/>
      <c r="BF104" s="8"/>
      <c r="BG104" s="8"/>
      <c r="BH104" s="8"/>
    </row>
    <row r="105" spans="1:62" ht="15" customHeight="1" x14ac:dyDescent="0.2">
      <c r="A105" s="5"/>
      <c r="B105" s="4"/>
      <c r="H105" s="5">
        <f>IF(OR(AND(H106=6,H107&lt;5),AND(H106=7,H107&lt;7),AND(H106&gt;7,H106-H107=2)),1,0)</f>
        <v>0</v>
      </c>
      <c r="I105" s="5">
        <f>IF(OR(AND(I106=6,I107&lt;5),AND(I106=7,I107&lt;7),AND(I106&gt;7,I106-I107=2)),1,0)</f>
        <v>0</v>
      </c>
      <c r="J105" s="5">
        <f>IF(OR(AND(J106=6,J107&lt;5),AND(J106=7,J107&lt;7),AND(J106&gt;7,J106-J107=2)),1,0)</f>
        <v>0</v>
      </c>
      <c r="K105" s="5">
        <f>IF(OR(AND(K106=6,K107&lt;5),AND(K106=7,K107&lt;7),AND(K106&gt;7,K106-K107=2)),1,0)</f>
        <v>0</v>
      </c>
      <c r="L105" s="5">
        <f>IF(OR(AND(L106=6,L107&lt;5),AND(L106=7,L107&lt;7),AND(L106&gt;7,L106-L107=2)),1,0)</f>
        <v>0</v>
      </c>
      <c r="M105" s="10"/>
      <c r="N105" s="4" t="str">
        <f>IF(O105&lt;&gt;"",VLOOKUP(O105,C106:N107,12,FALSE),"")</f>
        <v/>
      </c>
      <c r="O105" s="2" t="str">
        <f>IF(AND(C106="Bye",C107="Bye"),"Bye",IF(OR(M106=$G$5,C107="Bye"),C106,IF(OR(M107=$G$5,C106="Bye"),C107,"")))</f>
        <v/>
      </c>
      <c r="T105" s="24"/>
      <c r="U105" s="24"/>
      <c r="V105" s="24"/>
      <c r="W105" s="24"/>
      <c r="X105" s="24"/>
      <c r="Y105" s="9">
        <f>SUM(T106:X106)</f>
        <v>0</v>
      </c>
      <c r="Z105" s="5" t="str">
        <f>N105</f>
        <v/>
      </c>
      <c r="AW105" s="10"/>
    </row>
    <row r="106" spans="1:62" ht="15" customHeight="1" x14ac:dyDescent="0.2">
      <c r="A106" s="5">
        <f>Setup!I40</f>
        <v>26</v>
      </c>
      <c r="B106" s="6" t="str">
        <f>IF(C106="Bye","","("&amp;A106&amp;")")</f>
        <v>(26)</v>
      </c>
      <c r="C106" s="7" t="str">
        <f>IF(AND(Setup!$B$2&gt;32,Setup!$B$2&lt;=64),IF(VLOOKUP(A106,Setup!$A$15:$B$78,2,FALSE)&lt;&gt;"",VLOOKUP(A106,Setup!$A$15:$B$78,2,FALSE),"Bye"),"")</f>
        <v/>
      </c>
      <c r="D106" s="7"/>
      <c r="E106" s="7"/>
      <c r="F106" s="7"/>
      <c r="G106" s="7"/>
      <c r="H106" s="23"/>
      <c r="I106" s="23"/>
      <c r="J106" s="23"/>
      <c r="K106" s="23"/>
      <c r="L106" s="23"/>
      <c r="M106" s="12">
        <f>SUM(H105:L105)</f>
        <v>0</v>
      </c>
      <c r="N106" s="5" t="str">
        <f>B106</f>
        <v>(26)</v>
      </c>
      <c r="T106" s="5">
        <f>IF(OR(AND(T105=6,T104&lt;5),AND(T105=7,T104&lt;7),AND(T105&gt;7,T105-T104=2)),1,0)</f>
        <v>0</v>
      </c>
      <c r="U106" s="5">
        <f>IF(OR(AND(U105=6,U104&lt;5),AND(U105=7,U104&lt;7),AND(U105&gt;7,U105-U104=2)),1,0)</f>
        <v>0</v>
      </c>
      <c r="V106" s="5">
        <f>IF(OR(AND(V105=6,V104&lt;5),AND(V105=7,V104&lt;7),AND(V105&gt;7,V105-V104=2)),1,0)</f>
        <v>0</v>
      </c>
      <c r="W106" s="5">
        <f>IF(OR(AND(W105=6,W104&lt;5),AND(W105=7,W104&lt;7),AND(W105&gt;7,W105-W104=2)),1,0)</f>
        <v>0</v>
      </c>
      <c r="X106" s="5">
        <f>IF(OR(AND(X105=6,X104&lt;5),AND(X105=7,X104&lt;7),AND(X105&gt;7,X105-X104=2)),1,0)</f>
        <v>0</v>
      </c>
      <c r="Y106" s="35"/>
      <c r="AW106" s="10"/>
    </row>
    <row r="107" spans="1:62" ht="15" customHeight="1" x14ac:dyDescent="0.2">
      <c r="A107" s="5">
        <f>Setup!J40</f>
        <v>39</v>
      </c>
      <c r="B107" s="6" t="str">
        <f>IF(C107="Bye","","("&amp;A107&amp;")")</f>
        <v>(39)</v>
      </c>
      <c r="C107" s="2" t="str">
        <f>IF(AND(Setup!$B$2&gt;32,Setup!$B$2&lt;=64),IF(VLOOKUP(A107,Setup!$A$15:$B$78,2,FALSE)&lt;&gt;"",VLOOKUP(A107,Setup!$A$15:$B$78,2,FALSE),"Bye"),"")</f>
        <v/>
      </c>
      <c r="H107" s="24"/>
      <c r="I107" s="24"/>
      <c r="J107" s="24"/>
      <c r="K107" s="24"/>
      <c r="L107" s="24"/>
      <c r="M107" s="13">
        <f>SUM(H108:L108)</f>
        <v>0</v>
      </c>
      <c r="N107" s="5" t="str">
        <f>B107</f>
        <v>(39)</v>
      </c>
      <c r="Y107" s="10"/>
      <c r="AF107" s="5">
        <f>IF(OR(AND(AF108=6,AF109&lt;5),AND(AF108=7,AF109&lt;7),AND(AF108&gt;7,AF108-AF109=2)),1,0)</f>
        <v>0</v>
      </c>
      <c r="AG107" s="5">
        <f>IF(OR(AND(AG108=6,AG109&lt;5),AND(AG108=7,AG109&lt;7),AND(AG108&gt;7,AG108-AG109=2)),1,0)</f>
        <v>0</v>
      </c>
      <c r="AH107" s="5">
        <f>IF(OR(AND(AH108=6,AH109&lt;5),AND(AH108=7,AH109&lt;7),AND(AH108&gt;7,AH108-AH109=2)),1,0)</f>
        <v>0</v>
      </c>
      <c r="AI107" s="5">
        <f>IF(OR(AND(AI108=6,AI109&lt;5),AND(AI108=7,AI109&lt;7),AND(AI108&gt;7,AI108-AI109=2)),1,0)</f>
        <v>0</v>
      </c>
      <c r="AJ107" s="5">
        <f>IF(OR(AND(AJ108=6,AJ109&lt;5),AND(AJ108=7,AJ109&lt;7),AND(AJ108&gt;7,AJ108-AJ109=2)),1,0)</f>
        <v>0</v>
      </c>
      <c r="AK107" s="5"/>
      <c r="AW107" s="10"/>
    </row>
    <row r="108" spans="1:62" ht="15" customHeight="1" x14ac:dyDescent="0.2">
      <c r="A108" s="5"/>
      <c r="B108" s="4"/>
      <c r="H108" s="5">
        <f>IF(OR(AND(H107=6,H106&lt;5),AND(H107=7,H106&lt;7),AND(H107&gt;7,H107-H106=2)),1,0)</f>
        <v>0</v>
      </c>
      <c r="I108" s="5">
        <f>IF(OR(AND(I107=6,I106&lt;5),AND(I107=7,I106&lt;7),AND(I107&gt;7,I107-I106=2)),1,0)</f>
        <v>0</v>
      </c>
      <c r="J108" s="5">
        <f>IF(OR(AND(J107=6,J106&lt;5),AND(J107=7,J106&lt;7),AND(J107&gt;7,J107-J106=2)),1,0)</f>
        <v>0</v>
      </c>
      <c r="K108" s="5">
        <f>IF(OR(AND(K107=6,K106&lt;5),AND(K107=7,K106&lt;7),AND(K107&gt;7,K107-K106=2)),1,0)</f>
        <v>0</v>
      </c>
      <c r="L108" s="5">
        <f>IF(OR(AND(L107=6,L106&lt;5),AND(L107=7,L106&lt;7),AND(L107&gt;7,L107-L106=2)),1,0)</f>
        <v>0</v>
      </c>
      <c r="M108" s="5"/>
      <c r="N108" s="5"/>
      <c r="Y108" s="10"/>
      <c r="Z108" s="11" t="str">
        <f>IF(AA108&lt;&gt;"",VLOOKUP(AA108,O104:Z105,12,FALSE),"")</f>
        <v/>
      </c>
      <c r="AA108" s="7" t="str">
        <f>IF(AND(O104="Bye",O105="Bye"),"Bye",IF(OR(Y104=$G$5,O105="Bye"),O104,IF(OR(Y105=$G$5,O104="Bye"),O105,"")))</f>
        <v/>
      </c>
      <c r="AB108" s="7"/>
      <c r="AC108" s="7"/>
      <c r="AD108" s="7"/>
      <c r="AE108" s="7"/>
      <c r="AF108" s="23"/>
      <c r="AG108" s="23"/>
      <c r="AH108" s="23"/>
      <c r="AI108" s="23"/>
      <c r="AJ108" s="23"/>
      <c r="AK108" s="5">
        <f>SUM(AF107:AJ107)</f>
        <v>0</v>
      </c>
      <c r="AL108" s="5" t="str">
        <f>Z108</f>
        <v/>
      </c>
      <c r="AW108" s="10"/>
    </row>
    <row r="109" spans="1:62" ht="15" customHeight="1" x14ac:dyDescent="0.2">
      <c r="A109" s="5"/>
      <c r="B109" s="4"/>
      <c r="H109" s="5">
        <f>IF(OR(AND(H110=6,H111&lt;5),AND(H110=7,H111&lt;7),AND(H110&gt;7,H110-H111=2)),1,0)</f>
        <v>0</v>
      </c>
      <c r="I109" s="5">
        <f>IF(OR(AND(I110=6,I111&lt;5),AND(I110=7,I111&lt;7),AND(I110&gt;7,I110-I111=2)),1,0)</f>
        <v>0</v>
      </c>
      <c r="J109" s="5">
        <f>IF(OR(AND(J110=6,J111&lt;5),AND(J110=7,J111&lt;7),AND(J110&gt;7,J110-J111=2)),1,0)</f>
        <v>0</v>
      </c>
      <c r="K109" s="5">
        <f>IF(OR(AND(K110=6,K111&lt;5),AND(K110=7,K111&lt;7),AND(K110&gt;7,K110-K111=2)),1,0)</f>
        <v>0</v>
      </c>
      <c r="L109" s="5">
        <f>IF(OR(AND(L110=6,L111&lt;5),AND(L110=7,L111&lt;7),AND(L110&gt;7,L110-L111=2)),1,0)</f>
        <v>0</v>
      </c>
      <c r="Y109" s="10"/>
      <c r="Z109" s="4" t="str">
        <f>IF(AA109&lt;&gt;"",VLOOKUP(AA109,O112:Z113,12,FALSE),"")</f>
        <v/>
      </c>
      <c r="AA109" s="2" t="str">
        <f>IF(AND(O112="Bye",O113="Bye"),"Bye",IF(OR(O113="Bye",Y112=$G$5),O112,IF(OR(Y113=$G$5,O112="Bye"),O113,"")))</f>
        <v/>
      </c>
      <c r="AF109" s="24"/>
      <c r="AG109" s="24"/>
      <c r="AH109" s="24"/>
      <c r="AI109" s="24"/>
      <c r="AJ109" s="24"/>
      <c r="AK109" s="9">
        <f>SUM(AF110:AJ110)</f>
        <v>0</v>
      </c>
      <c r="AL109" s="5" t="str">
        <f>Z109</f>
        <v/>
      </c>
      <c r="AW109" s="10"/>
    </row>
    <row r="110" spans="1:62" ht="15" customHeight="1" x14ac:dyDescent="0.2">
      <c r="A110" s="5">
        <f>Setup!I41</f>
        <v>10</v>
      </c>
      <c r="B110" s="6" t="str">
        <f>IF(C110="Bye","","("&amp;A110&amp;")")</f>
        <v>(10)</v>
      </c>
      <c r="C110" s="7" t="str">
        <f>IF(AND(Setup!$B$2&gt;32,Setup!$B$2&lt;=64),IF(VLOOKUP(A110,Setup!$A$15:$B$78,2,FALSE)&lt;&gt;"",VLOOKUP(A110,Setup!$A$15:$B$78,2,FALSE),"Bye"),"")</f>
        <v/>
      </c>
      <c r="D110" s="7"/>
      <c r="E110" s="7"/>
      <c r="F110" s="7"/>
      <c r="G110" s="7"/>
      <c r="H110" s="23"/>
      <c r="I110" s="23"/>
      <c r="J110" s="23"/>
      <c r="K110" s="23"/>
      <c r="L110" s="23"/>
      <c r="M110" s="5">
        <f>SUM(H109:L109)</f>
        <v>0</v>
      </c>
      <c r="N110" s="5" t="str">
        <f>B110</f>
        <v>(10)</v>
      </c>
      <c r="Y110" s="10"/>
      <c r="AF110" s="5">
        <f>IF(OR(AND(AF109=6,AF108&lt;5),AND(AF109=7,AF108&lt;7),AND(AF109&gt;7,AF109-AF108=2)),1,0)</f>
        <v>0</v>
      </c>
      <c r="AG110" s="5">
        <f>IF(OR(AND(AG109=6,AG108&lt;5),AND(AG109=7,AG108&lt;7),AND(AG109&gt;7,AG109-AG108=2)),1,0)</f>
        <v>0</v>
      </c>
      <c r="AH110" s="5">
        <f>IF(OR(AND(AH109=6,AH108&lt;5),AND(AH109=7,AH108&lt;7),AND(AH109&gt;7,AH109-AH108=2)),1,0)</f>
        <v>0</v>
      </c>
      <c r="AI110" s="5">
        <f>IF(OR(AND(AI109=6,AI108&lt;5),AND(AI109=7,AI108&lt;7),AND(AI109&gt;7,AI109-AI108=2)),1,0)</f>
        <v>0</v>
      </c>
      <c r="AJ110" s="5">
        <f>IF(OR(AND(AJ109=6,AJ108&lt;5),AND(AJ109=7,AJ108&lt;7),AND(AJ109&gt;7,AJ109-AJ108=2)),1,0)</f>
        <v>0</v>
      </c>
      <c r="AK110" s="35"/>
      <c r="AL110" s="5"/>
      <c r="AM110" s="5"/>
      <c r="AN110" s="5"/>
      <c r="AO110" s="5"/>
      <c r="AP110" s="5"/>
      <c r="AQ110" s="5"/>
      <c r="AW110" s="10"/>
    </row>
    <row r="111" spans="1:62" ht="15" customHeight="1" x14ac:dyDescent="0.2">
      <c r="A111" s="5">
        <f>Setup!J41</f>
        <v>55</v>
      </c>
      <c r="B111" s="6" t="str">
        <f>IF(C111="Bye","","("&amp;A111&amp;")")</f>
        <v>(55)</v>
      </c>
      <c r="C111" s="2" t="str">
        <f>IF(AND(Setup!$B$2&gt;32,Setup!$B$2&lt;=64),IF(VLOOKUP(A111,Setup!$A$15:$B$78,2,FALSE)&lt;&gt;"",VLOOKUP(A111,Setup!$A$15:$B$78,2,FALSE),"Bye"),"")</f>
        <v/>
      </c>
      <c r="H111" s="24"/>
      <c r="I111" s="24"/>
      <c r="J111" s="24"/>
      <c r="K111" s="24"/>
      <c r="L111" s="24"/>
      <c r="M111" s="9">
        <f>SUM(H112:L112)</f>
        <v>0</v>
      </c>
      <c r="N111" s="5" t="str">
        <f>B111</f>
        <v>(55)</v>
      </c>
      <c r="T111" s="5">
        <f>IF(OR(AND(T112=6,T113&lt;5),AND(T112=7,T113&lt;7),AND(T112&gt;7,T112-T113=2)),1,0)</f>
        <v>0</v>
      </c>
      <c r="U111" s="5">
        <f>IF(OR(AND(U112=6,U113&lt;5),AND(U112=7,U113&lt;7),AND(U112&gt;7,U112-U113=2)),1,0)</f>
        <v>0</v>
      </c>
      <c r="V111" s="5">
        <f>IF(OR(AND(V112=6,V113&lt;5),AND(V112=7,V113&lt;7),AND(V112&gt;7,V112-V113=2)),1,0)</f>
        <v>0</v>
      </c>
      <c r="W111" s="5">
        <f>IF(OR(AND(W112=6,W113&lt;5),AND(W112=7,W113&lt;7),AND(W112&gt;7,W112-W113=2)),1,0)</f>
        <v>0</v>
      </c>
      <c r="X111" s="5">
        <f>IF(OR(AND(X112=6,X113&lt;5),AND(X112=7,X113&lt;7),AND(X112&gt;7,X112-X113=2)),1,0)</f>
        <v>0</v>
      </c>
      <c r="Y111" s="10"/>
      <c r="AK111" s="10"/>
      <c r="AW111" s="10"/>
    </row>
    <row r="112" spans="1:62" ht="15" customHeight="1" x14ac:dyDescent="0.2">
      <c r="A112" s="5"/>
      <c r="B112" s="4"/>
      <c r="H112" s="5">
        <f>IF(OR(AND(H111=6,H110&lt;5),AND(H111=7,H110&lt;7),AND(H111&gt;7,H111-H110=2)),1,0)</f>
        <v>0</v>
      </c>
      <c r="I112" s="5">
        <f>IF(OR(AND(I111=6,I110&lt;5),AND(I111=7,I110&lt;7),AND(I111&gt;7,I111-I110=2)),1,0)</f>
        <v>0</v>
      </c>
      <c r="J112" s="5">
        <f>IF(OR(AND(J111=6,J110&lt;5),AND(J111=7,J110&lt;7),AND(J111&gt;7,J111-J110=2)),1,0)</f>
        <v>0</v>
      </c>
      <c r="K112" s="5">
        <f>IF(OR(AND(K111=6,K110&lt;5),AND(K111=7,K110&lt;7),AND(K111&gt;7,K111-K110=2)),1,0)</f>
        <v>0</v>
      </c>
      <c r="L112" s="5">
        <f>IF(OR(AND(L111=6,L110&lt;5),AND(L111=7,L110&lt;7),AND(L111&gt;7,L111-L110=2)),1,0)</f>
        <v>0</v>
      </c>
      <c r="M112" s="10"/>
      <c r="N112" s="11" t="str">
        <f>IF(O112&lt;&gt;"",VLOOKUP(O112,C110:N111,12,FALSE),"")</f>
        <v/>
      </c>
      <c r="O112" s="7" t="str">
        <f>IF(AND(C110="Bye",C111="Bye"),"Bye",IF(OR(M110=$G$5,C111="Bye"),C110,IF(OR(M111=$G$5,C110="Bye"),C111,"")))</f>
        <v/>
      </c>
      <c r="P112" s="7"/>
      <c r="Q112" s="7"/>
      <c r="R112" s="7"/>
      <c r="S112" s="7"/>
      <c r="T112" s="23"/>
      <c r="U112" s="23"/>
      <c r="V112" s="23"/>
      <c r="W112" s="23"/>
      <c r="X112" s="23"/>
      <c r="Y112" s="12">
        <f>SUM(T111:X111)</f>
        <v>0</v>
      </c>
      <c r="Z112" s="5" t="str">
        <f>N112</f>
        <v/>
      </c>
      <c r="AK112" s="10"/>
      <c r="AW112" s="10"/>
    </row>
    <row r="113" spans="1:50" ht="15" customHeight="1" x14ac:dyDescent="0.2">
      <c r="A113" s="5"/>
      <c r="B113" s="4"/>
      <c r="H113" s="5">
        <f>IF(OR(AND(H114=6,H115&lt;5),AND(H114=7,H115&lt;7),AND(H114&gt;7,H114-H115=2)),1,0)</f>
        <v>0</v>
      </c>
      <c r="I113" s="5">
        <f>IF(OR(AND(I114=6,I115&lt;5),AND(I114=7,I115&lt;7),AND(I114&gt;7,I114-I115=2)),1,0)</f>
        <v>0</v>
      </c>
      <c r="J113" s="5">
        <f>IF(OR(AND(J114=6,J115&lt;5),AND(J114=7,J115&lt;7),AND(J114&gt;7,J114-J115=2)),1,0)</f>
        <v>0</v>
      </c>
      <c r="K113" s="5">
        <f>IF(OR(AND(K114=6,K115&lt;5),AND(K114=7,K115&lt;7),AND(K114&gt;7,K114-K115=2)),1,0)</f>
        <v>0</v>
      </c>
      <c r="L113" s="5">
        <f>IF(OR(AND(L114=6,L115&lt;5),AND(L114=7,L115&lt;7),AND(L114&gt;7,L114-L115=2)),1,0)</f>
        <v>0</v>
      </c>
      <c r="M113" s="10"/>
      <c r="N113" s="4" t="str">
        <f>IF(O113&lt;&gt;"",VLOOKUP(O113,C114:N115,12,FALSE),"")</f>
        <v/>
      </c>
      <c r="O113" s="2" t="str">
        <f>IF(AND(C114="Bye",C115="Bye"),"Bye",IF(OR(M114=$G$5,C115="Bye"),C114,IF(OR(M115=$G$5,C114="Bye"),C115,"")))</f>
        <v/>
      </c>
      <c r="T113" s="24"/>
      <c r="U113" s="24"/>
      <c r="V113" s="24"/>
      <c r="W113" s="24"/>
      <c r="X113" s="24"/>
      <c r="Y113" s="13">
        <f>SUM(T114:X114)</f>
        <v>0</v>
      </c>
      <c r="Z113" s="5" t="str">
        <f>N113</f>
        <v/>
      </c>
      <c r="AK113" s="10"/>
      <c r="AW113" s="10"/>
    </row>
    <row r="114" spans="1:50" ht="15" customHeight="1" x14ac:dyDescent="0.2">
      <c r="A114" s="5">
        <f>Setup!I42</f>
        <v>23</v>
      </c>
      <c r="B114" s="6" t="str">
        <f>IF(C114="Bye","","("&amp;A114&amp;")")</f>
        <v>(23)</v>
      </c>
      <c r="C114" s="7" t="str">
        <f>IF(AND(Setup!$B$2&gt;32,Setup!$B$2&lt;=64),IF(VLOOKUP(A114,Setup!$A$15:$B$78,2,FALSE)&lt;&gt;"",VLOOKUP(A114,Setup!$A$15:$B$78,2,FALSE),"Bye"),"")</f>
        <v/>
      </c>
      <c r="D114" s="7"/>
      <c r="E114" s="7"/>
      <c r="F114" s="7"/>
      <c r="G114" s="7"/>
      <c r="H114" s="23"/>
      <c r="I114" s="23"/>
      <c r="J114" s="23"/>
      <c r="K114" s="23"/>
      <c r="L114" s="23"/>
      <c r="M114" s="12">
        <f>SUM(H113:L113)</f>
        <v>0</v>
      </c>
      <c r="N114" s="5" t="str">
        <f>B114</f>
        <v>(23)</v>
      </c>
      <c r="T114" s="5">
        <f>IF(OR(AND(T113=6,T112&lt;5),AND(T113=7,T112&lt;7),AND(T113&gt;7,T113-T112=2)),1,0)</f>
        <v>0</v>
      </c>
      <c r="U114" s="5">
        <f>IF(OR(AND(U113=6,U112&lt;5),AND(U113=7,U112&lt;7),AND(U113&gt;7,U113-U112=2)),1,0)</f>
        <v>0</v>
      </c>
      <c r="V114" s="5">
        <f>IF(OR(AND(V113=6,V112&lt;5),AND(V113=7,V112&lt;7),AND(V113&gt;7,V113-V112=2)),1,0)</f>
        <v>0</v>
      </c>
      <c r="W114" s="5">
        <f>IF(OR(AND(W113=6,W112&lt;5),AND(W113=7,W112&lt;7),AND(W113&gt;7,W113-W112=2)),1,0)</f>
        <v>0</v>
      </c>
      <c r="X114" s="5">
        <f>IF(OR(AND(X113=6,X112&lt;5),AND(X113=7,X112&lt;7),AND(X113&gt;7,X113-X112=2)),1,0)</f>
        <v>0</v>
      </c>
      <c r="AK114" s="10"/>
      <c r="AW114" s="10"/>
    </row>
    <row r="115" spans="1:50" ht="15" customHeight="1" x14ac:dyDescent="0.2">
      <c r="A115" s="5">
        <f>Setup!J42</f>
        <v>42</v>
      </c>
      <c r="B115" s="6" t="str">
        <f>IF(C115="Bye","","("&amp;A115&amp;")")</f>
        <v>(42)</v>
      </c>
      <c r="C115" s="2" t="str">
        <f>IF(AND(Setup!$B$2&gt;32,Setup!$B$2&lt;=64),IF(VLOOKUP(A115,Setup!$A$15:$B$78,2,FALSE)&lt;&gt;"",VLOOKUP(A115,Setup!$A$15:$B$78,2,FALSE),"Bye"),"")</f>
        <v/>
      </c>
      <c r="H115" s="24"/>
      <c r="I115" s="24"/>
      <c r="J115" s="24"/>
      <c r="K115" s="24"/>
      <c r="L115" s="24"/>
      <c r="M115" s="13">
        <f>SUM(H116:L116)</f>
        <v>0</v>
      </c>
      <c r="N115" s="5" t="str">
        <f>B115</f>
        <v>(42)</v>
      </c>
      <c r="AK115" s="10"/>
      <c r="AR115" s="5">
        <f>IF(OR(AND(AR116=6,AR117&lt;5),AND(AR116=7,AR117&lt;7),AND(AR116&gt;7,AR116-AR117=2)),1,0)</f>
        <v>0</v>
      </c>
      <c r="AS115" s="5">
        <f>IF(OR(AND(AS116=6,AS117&lt;5),AND(AS116=7,AS117&lt;7),AND(AS116&gt;7,AS116-AS117=2)),1,0)</f>
        <v>0</v>
      </c>
      <c r="AT115" s="5">
        <f>IF(OR(AND(AT116=6,AT117&lt;5),AND(AT116=7,AT117&lt;7),AND(AT116&gt;7,AT116-AT117=2)),1,0)</f>
        <v>0</v>
      </c>
      <c r="AU115" s="5">
        <f>IF(OR(AND(AU116=6,AU117&lt;5),AND(AU116=7,AU117&lt;7),AND(AU116&gt;7,AU116-AU117=2)),1,0)</f>
        <v>0</v>
      </c>
      <c r="AV115" s="5">
        <f>IF(OR(AND(AV116=6,AV117&lt;5),AND(AV116=7,AV117&lt;7),AND(AV116&gt;7,AV116-AV117=2)),1,0)</f>
        <v>0</v>
      </c>
      <c r="AW115" s="10"/>
    </row>
    <row r="116" spans="1:50" ht="15" customHeight="1" x14ac:dyDescent="0.2">
      <c r="A116" s="5"/>
      <c r="B116" s="4"/>
      <c r="H116" s="5">
        <f>IF(OR(AND(H115=6,H114&lt;5),AND(H115=7,H114&lt;7),AND(H115&gt;7,H115-H114=2)),1,0)</f>
        <v>0</v>
      </c>
      <c r="I116" s="5">
        <f>IF(OR(AND(I115=6,I114&lt;5),AND(I115=7,I114&lt;7),AND(I115&gt;7,I115-I114=2)),1,0)</f>
        <v>0</v>
      </c>
      <c r="J116" s="5">
        <f>IF(OR(AND(J115=6,J114&lt;5),AND(J115=7,J114&lt;7),AND(J115&gt;7,J115-J114=2)),1,0)</f>
        <v>0</v>
      </c>
      <c r="K116" s="5">
        <f>IF(OR(AND(K115=6,K114&lt;5),AND(K115=7,K114&lt;7),AND(K115&gt;7,K115-K114=2)),1,0)</f>
        <v>0</v>
      </c>
      <c r="L116" s="5">
        <f>IF(OR(AND(L115=6,L114&lt;5),AND(L115=7,L114&lt;7),AND(L115&gt;7,L115-L114=2)),1,0)</f>
        <v>0</v>
      </c>
      <c r="AK116" s="10"/>
      <c r="AL116" s="11" t="str">
        <f>IF(AM116&lt;&gt;"",VLOOKUP(AM116,AA108:AL109,12,FALSE),"")</f>
        <v/>
      </c>
      <c r="AM116" s="7" t="str">
        <f>IF(AK108=$G$5,AA108,IF(AK109=$G$5,AA109,""))</f>
        <v/>
      </c>
      <c r="AN116" s="7"/>
      <c r="AO116" s="7"/>
      <c r="AP116" s="7"/>
      <c r="AQ116" s="7"/>
      <c r="AR116" s="23"/>
      <c r="AS116" s="23"/>
      <c r="AT116" s="23"/>
      <c r="AU116" s="23"/>
      <c r="AV116" s="23"/>
      <c r="AW116" s="34">
        <f>SUM(AR115:AV115)</f>
        <v>0</v>
      </c>
      <c r="AX116" s="5" t="str">
        <f>AL116</f>
        <v/>
      </c>
    </row>
    <row r="117" spans="1:50" ht="15" customHeight="1" x14ac:dyDescent="0.2">
      <c r="A117" s="5"/>
      <c r="B117" s="4"/>
      <c r="H117" s="5">
        <f>IF(OR(AND(H118=6,H119&lt;5),AND(H118=7,H119&lt;7),AND(H118&gt;7,H118-H119=2)),1,0)</f>
        <v>0</v>
      </c>
      <c r="I117" s="5">
        <f>IF(OR(AND(I118=6,I119&lt;5),AND(I118=7,I119&lt;7),AND(I118&gt;7,I118-I119=2)),1,0)</f>
        <v>0</v>
      </c>
      <c r="J117" s="5">
        <f>IF(OR(AND(J118=6,J119&lt;5),AND(J118=7,J119&lt;7),AND(J118&gt;7,J118-J119=2)),1,0)</f>
        <v>0</v>
      </c>
      <c r="K117" s="5">
        <f>IF(OR(AND(K118=6,K119&lt;5),AND(K118=7,K119&lt;7),AND(K118&gt;7,K118-K119=2)),1,0)</f>
        <v>0</v>
      </c>
      <c r="L117" s="5">
        <f>IF(OR(AND(L118=6,L119&lt;5),AND(L118=7,L119&lt;7),AND(L118&gt;7,L118-L119=2)),1,0)</f>
        <v>0</v>
      </c>
      <c r="M117" s="5"/>
      <c r="AK117" s="10"/>
      <c r="AL117" s="4" t="str">
        <f>IF(AM117&lt;&gt;"",VLOOKUP(AM117,AA124:AL125,12,FALSE),"")</f>
        <v/>
      </c>
      <c r="AM117" s="2" t="str">
        <f>IF(AK124=$G$5,AA124,IF(AK125=$G$5,AA125,""))</f>
        <v/>
      </c>
      <c r="AR117" s="24"/>
      <c r="AS117" s="24"/>
      <c r="AT117" s="24"/>
      <c r="AU117" s="24"/>
      <c r="AV117" s="24"/>
      <c r="AW117" s="5">
        <f>SUM(AR118:AV118)</f>
        <v>0</v>
      </c>
      <c r="AX117" s="5" t="str">
        <f>AL117</f>
        <v/>
      </c>
    </row>
    <row r="118" spans="1:50" ht="15" customHeight="1" x14ac:dyDescent="0.2">
      <c r="A118" s="5">
        <f>Setup!I43</f>
        <v>15</v>
      </c>
      <c r="B118" s="6" t="str">
        <f>IF(C118="Bye","","("&amp;A118&amp;")")</f>
        <v>(15)</v>
      </c>
      <c r="C118" s="7" t="str">
        <f>IF(AND(Setup!$B$2&gt;32,Setup!$B$2&lt;=64),IF(VLOOKUP(A118,Setup!$A$15:$B$78,2,FALSE)&lt;&gt;"",VLOOKUP(A118,Setup!$A$15:$B$78,2,FALSE),"Bye"),"")</f>
        <v/>
      </c>
      <c r="D118" s="7"/>
      <c r="E118" s="7"/>
      <c r="F118" s="7"/>
      <c r="G118" s="7"/>
      <c r="H118" s="23"/>
      <c r="I118" s="23"/>
      <c r="J118" s="23"/>
      <c r="K118" s="23"/>
      <c r="L118" s="23"/>
      <c r="M118" s="5">
        <f>SUM(H117:L117)</f>
        <v>0</v>
      </c>
      <c r="N118" s="5" t="str">
        <f>B118</f>
        <v>(15)</v>
      </c>
      <c r="AK118" s="10"/>
      <c r="AR118" s="5">
        <f>IF(OR(AND(AR117=6,AR116&lt;5),AND(AR117=7,AR116&lt;7),AND(AR117&gt;7,AR117-AR116=2)),1,0)</f>
        <v>0</v>
      </c>
      <c r="AS118" s="5">
        <f>IF(OR(AND(AS117=6,AS116&lt;5),AND(AS117=7,AS116&lt;7),AND(AS117&gt;7,AS117-AS116=2)),1,0)</f>
        <v>0</v>
      </c>
      <c r="AT118" s="5">
        <f>IF(OR(AND(AT117=6,AT116&lt;5),AND(AT117=7,AT116&lt;7),AND(AT117&gt;7,AT117-AT116=2)),1,0)</f>
        <v>0</v>
      </c>
      <c r="AU118" s="5">
        <f>IF(OR(AND(AU117=6,AU116&lt;5),AND(AU117=7,AU116&lt;7),AND(AU117&gt;7,AU117-AU116=2)),1,0)</f>
        <v>0</v>
      </c>
      <c r="AV118" s="5">
        <f>IF(OR(AND(AV117=6,AV116&lt;5),AND(AV117=7,AV116&lt;7),AND(AV117&gt;7,AV117-AV116=2)),1,0)</f>
        <v>0</v>
      </c>
    </row>
    <row r="119" spans="1:50" ht="15" customHeight="1" x14ac:dyDescent="0.2">
      <c r="A119" s="5">
        <f>Setup!J43</f>
        <v>50</v>
      </c>
      <c r="B119" s="6" t="str">
        <f>IF(C119="Bye","","("&amp;A119&amp;")")</f>
        <v>(50)</v>
      </c>
      <c r="C119" s="2" t="str">
        <f>IF(AND(Setup!$B$2&gt;32,Setup!$B$2&lt;=64),IF(VLOOKUP(A119,Setup!$A$15:$B$78,2,FALSE)&lt;&gt;"",VLOOKUP(A119,Setup!$A$15:$B$78,2,FALSE),"Bye"),"")</f>
        <v/>
      </c>
      <c r="H119" s="24"/>
      <c r="I119" s="24"/>
      <c r="J119" s="24"/>
      <c r="K119" s="24"/>
      <c r="L119" s="24"/>
      <c r="M119" s="9">
        <f>SUM(H120:L120)</f>
        <v>0</v>
      </c>
      <c r="N119" s="5" t="str">
        <f>B119</f>
        <v>(50)</v>
      </c>
      <c r="T119" s="5">
        <f>IF(OR(AND(T120=6,T121&lt;5),AND(T120=7,T121&lt;7),AND(T120&gt;7,T120-T121=2)),1,0)</f>
        <v>0</v>
      </c>
      <c r="U119" s="5">
        <f>IF(OR(AND(U120=6,U121&lt;5),AND(U120=7,U121&lt;7),AND(U120&gt;7,U120-U121=2)),1,0)</f>
        <v>0</v>
      </c>
      <c r="V119" s="5">
        <f>IF(OR(AND(V120=6,V121&lt;5),AND(V120=7,V121&lt;7),AND(V120&gt;7,V120-V121=2)),1,0)</f>
        <v>0</v>
      </c>
      <c r="W119" s="5">
        <f>IF(OR(AND(W120=6,W121&lt;5),AND(W120=7,W121&lt;7),AND(W120&gt;7,W120-W121=2)),1,0)</f>
        <v>0</v>
      </c>
      <c r="X119" s="5">
        <f>IF(OR(AND(X120=6,X121&lt;5),AND(X120=7,X121&lt;7),AND(X120&gt;7,X120-X121=2)),1,0)</f>
        <v>0</v>
      </c>
      <c r="Y119" s="5"/>
      <c r="Z119" s="5"/>
      <c r="AK119" s="10"/>
    </row>
    <row r="120" spans="1:50" ht="15" customHeight="1" x14ac:dyDescent="0.2">
      <c r="A120" s="5"/>
      <c r="B120" s="4"/>
      <c r="H120" s="5">
        <f>IF(OR(AND(H119=6,H118&lt;5),AND(H119=7,H118&lt;7),AND(H119&gt;7,H119-H118=2)),1,0)</f>
        <v>0</v>
      </c>
      <c r="I120" s="5">
        <f>IF(OR(AND(I119=6,I118&lt;5),AND(I119=7,I118&lt;7),AND(I119&gt;7,I119-I118=2)),1,0)</f>
        <v>0</v>
      </c>
      <c r="J120" s="5">
        <f>IF(OR(AND(J119=6,J118&lt;5),AND(J119=7,J118&lt;7),AND(J119&gt;7,J119-J118=2)),1,0)</f>
        <v>0</v>
      </c>
      <c r="K120" s="5">
        <f>IF(OR(AND(K119=6,K118&lt;5),AND(K119=7,K118&lt;7),AND(K119&gt;7,K119-K118=2)),1,0)</f>
        <v>0</v>
      </c>
      <c r="L120" s="5">
        <f>IF(OR(AND(L119=6,L118&lt;5),AND(L119=7,L118&lt;7),AND(L119&gt;7,L119-L118=2)),1,0)</f>
        <v>0</v>
      </c>
      <c r="M120" s="10"/>
      <c r="N120" s="11" t="str">
        <f>IF(O120&lt;&gt;"",VLOOKUP(O120,C118:N119,12,FALSE),"")</f>
        <v/>
      </c>
      <c r="O120" s="7" t="str">
        <f>IF(AND(C118="Bye",C119="Bye"),"Bye",IF(OR(M118=$G$5,C119="Bye"),C118,IF(OR(M119=$G$5,C118="Bye"),C119,"")))</f>
        <v/>
      </c>
      <c r="P120" s="7"/>
      <c r="Q120" s="7"/>
      <c r="R120" s="7"/>
      <c r="S120" s="7"/>
      <c r="T120" s="23"/>
      <c r="U120" s="23"/>
      <c r="V120" s="23"/>
      <c r="W120" s="23"/>
      <c r="X120" s="23"/>
      <c r="Y120" s="5">
        <f>SUM(T119:X119)</f>
        <v>0</v>
      </c>
      <c r="Z120" s="5" t="str">
        <f>N120</f>
        <v/>
      </c>
      <c r="AK120" s="10"/>
    </row>
    <row r="121" spans="1:50" ht="15" customHeight="1" x14ac:dyDescent="0.2">
      <c r="A121" s="5"/>
      <c r="B121" s="4"/>
      <c r="H121" s="5">
        <f>IF(OR(AND(H122=6,H123&lt;5),AND(H122=7,H123&lt;7),AND(H122&gt;7,H122-H123=2)),1,0)</f>
        <v>0</v>
      </c>
      <c r="I121" s="5">
        <f>IF(OR(AND(I122=6,I123&lt;5),AND(I122=7,I123&lt;7),AND(I122&gt;7,I122-I123=2)),1,0)</f>
        <v>0</v>
      </c>
      <c r="J121" s="5">
        <f>IF(OR(AND(J122=6,J123&lt;5),AND(J122=7,J123&lt;7),AND(J122&gt;7,J122-J123=2)),1,0)</f>
        <v>0</v>
      </c>
      <c r="K121" s="5">
        <f>IF(OR(AND(K122=6,K123&lt;5),AND(K122=7,K123&lt;7),AND(K122&gt;7,K122-K123=2)),1,0)</f>
        <v>0</v>
      </c>
      <c r="L121" s="5">
        <f>IF(OR(AND(L122=6,L123&lt;5),AND(L122=7,L123&lt;7),AND(L122&gt;7,L122-L123=2)),1,0)</f>
        <v>0</v>
      </c>
      <c r="M121" s="10"/>
      <c r="N121" s="4" t="str">
        <f>IF(O121&lt;&gt;"",VLOOKUP(O121,C122:N123,12,FALSE),"")</f>
        <v/>
      </c>
      <c r="O121" s="2" t="str">
        <f>IF(AND(C122="Bye",C123="Bye"),"Bye",IF(OR(M122=$G$5,C123="Bye"),C122,IF(OR(M123=$G$5,C122="Bye"),C123,"")))</f>
        <v/>
      </c>
      <c r="T121" s="24"/>
      <c r="U121" s="24"/>
      <c r="V121" s="24"/>
      <c r="W121" s="24"/>
      <c r="X121" s="24"/>
      <c r="Y121" s="9">
        <f>SUM(T122:X122)</f>
        <v>0</v>
      </c>
      <c r="Z121" s="5" t="str">
        <f>N121</f>
        <v/>
      </c>
      <c r="AK121" s="10"/>
    </row>
    <row r="122" spans="1:50" ht="15" customHeight="1" x14ac:dyDescent="0.2">
      <c r="A122" s="5">
        <f>Setup!I44</f>
        <v>18</v>
      </c>
      <c r="B122" s="6" t="str">
        <f>IF(C122="Bye","","("&amp;A122&amp;")")</f>
        <v>(18)</v>
      </c>
      <c r="C122" s="7" t="str">
        <f>IF(AND(Setup!$B$2&gt;32,Setup!$B$2&lt;=64),IF(VLOOKUP(A122,Setup!$A$15:$B$78,2,FALSE)&lt;&gt;"",VLOOKUP(A122,Setup!$A$15:$B$78,2,FALSE),"Bye"),"")</f>
        <v/>
      </c>
      <c r="D122" s="7"/>
      <c r="E122" s="7"/>
      <c r="F122" s="7"/>
      <c r="G122" s="7"/>
      <c r="H122" s="23"/>
      <c r="I122" s="23"/>
      <c r="J122" s="23"/>
      <c r="K122" s="23"/>
      <c r="L122" s="23"/>
      <c r="M122" s="12">
        <f>SUM(H121:L121)</f>
        <v>0</v>
      </c>
      <c r="N122" s="5" t="str">
        <f>B122</f>
        <v>(18)</v>
      </c>
      <c r="T122" s="5">
        <f>IF(OR(AND(T121=6,T120&lt;5),AND(T121=7,T120&lt;7),AND(T121&gt;7,T121-T120=2)),1,0)</f>
        <v>0</v>
      </c>
      <c r="U122" s="5">
        <f>IF(OR(AND(U121=6,U120&lt;5),AND(U121=7,U120&lt;7),AND(U121&gt;7,U121-U120=2)),1,0)</f>
        <v>0</v>
      </c>
      <c r="V122" s="5">
        <f>IF(OR(AND(V121=6,V120&lt;5),AND(V121=7,V120&lt;7),AND(V121&gt;7,V121-V120=2)),1,0)</f>
        <v>0</v>
      </c>
      <c r="W122" s="5">
        <f>IF(OR(AND(W121=6,W120&lt;5),AND(W121=7,W120&lt;7),AND(W121&gt;7,W121-W120=2)),1,0)</f>
        <v>0</v>
      </c>
      <c r="X122" s="5">
        <f>IF(OR(AND(X121=6,X120&lt;5),AND(X121=7,X120&lt;7),AND(X121&gt;7,X121-X120=2)),1,0)</f>
        <v>0</v>
      </c>
      <c r="Y122" s="35"/>
      <c r="AK122" s="10"/>
    </row>
    <row r="123" spans="1:50" ht="15" customHeight="1" x14ac:dyDescent="0.2">
      <c r="A123" s="5">
        <f>Setup!J44</f>
        <v>47</v>
      </c>
      <c r="B123" s="6" t="str">
        <f>IF(C123="Bye","","("&amp;A123&amp;")")</f>
        <v>(47)</v>
      </c>
      <c r="C123" s="2" t="str">
        <f>IF(AND(Setup!$B$2&gt;32,Setup!$B$2&lt;=64),IF(VLOOKUP(A123,Setup!$A$15:$B$78,2,FALSE)&lt;&gt;"",VLOOKUP(A123,Setup!$A$15:$B$78,2,FALSE),"Bye"),"")</f>
        <v/>
      </c>
      <c r="H123" s="24"/>
      <c r="I123" s="24"/>
      <c r="J123" s="24"/>
      <c r="K123" s="24"/>
      <c r="L123" s="24"/>
      <c r="M123" s="13">
        <f>SUM(H124:L124)</f>
        <v>0</v>
      </c>
      <c r="N123" s="5" t="str">
        <f>B123</f>
        <v>(47)</v>
      </c>
      <c r="Y123" s="10"/>
      <c r="AF123" s="5">
        <f>IF(OR(AND(AF124=6,AF125&lt;5),AND(AF124=7,AF125&lt;7),AND(AF124&gt;7,AF124-AF125=2)),1,0)</f>
        <v>0</v>
      </c>
      <c r="AG123" s="5">
        <f>IF(OR(AND(AG124=6,AG125&lt;5),AND(AG124=7,AG125&lt;7),AND(AG124&gt;7,AG124-AG125=2)),1,0)</f>
        <v>0</v>
      </c>
      <c r="AH123" s="5">
        <f>IF(OR(AND(AH124=6,AH125&lt;5),AND(AH124=7,AH125&lt;7),AND(AH124&gt;7,AH124-AH125=2)),1,0)</f>
        <v>0</v>
      </c>
      <c r="AI123" s="5">
        <f>IF(OR(AND(AI124=6,AI125&lt;5),AND(AI124=7,AI125&lt;7),AND(AI124&gt;7,AI124-AI125=2)),1,0)</f>
        <v>0</v>
      </c>
      <c r="AJ123" s="5">
        <f>IF(OR(AND(AJ124=6,AJ125&lt;5),AND(AJ124=7,AJ125&lt;7),AND(AJ124&gt;7,AJ124-AJ125=2)),1,0)</f>
        <v>0</v>
      </c>
      <c r="AK123" s="10"/>
    </row>
    <row r="124" spans="1:50" ht="15" customHeight="1" x14ac:dyDescent="0.2">
      <c r="A124" s="5"/>
      <c r="B124" s="4"/>
      <c r="H124" s="5">
        <f>IF(OR(AND(H123=6,H122&lt;5),AND(H123=7,H122&lt;7),AND(H123&gt;7,H123-H122=2)),1,0)</f>
        <v>0</v>
      </c>
      <c r="I124" s="5">
        <f>IF(OR(AND(I123=6,I122&lt;5),AND(I123=7,I122&lt;7),AND(I123&gt;7,I123-I122=2)),1,0)</f>
        <v>0</v>
      </c>
      <c r="J124" s="5">
        <f>IF(OR(AND(J123=6,J122&lt;5),AND(J123=7,J122&lt;7),AND(J123&gt;7,J123-J122=2)),1,0)</f>
        <v>0</v>
      </c>
      <c r="K124" s="5">
        <f>IF(OR(AND(K123=6,K122&lt;5),AND(K123=7,K122&lt;7),AND(K123&gt;7,K123-K122=2)),1,0)</f>
        <v>0</v>
      </c>
      <c r="L124" s="5">
        <f>IF(OR(AND(L123=6,L122&lt;5),AND(L123=7,L122&lt;7),AND(L123&gt;7,L123-L122=2)),1,0)</f>
        <v>0</v>
      </c>
      <c r="M124" s="5"/>
      <c r="N124" s="5"/>
      <c r="Y124" s="10"/>
      <c r="Z124" s="11" t="str">
        <f>IF(AA124&lt;&gt;"",VLOOKUP(AA124,O120:Z121,12,FALSE),"")</f>
        <v/>
      </c>
      <c r="AA124" s="7" t="str">
        <f>IF(AND(O120="Bye",O121="Bye"),"Bye",IF(OR(Y120=$G$5,O121="Bye"),O120,IF(OR(Y121=$G$5,O120="Bye"),O121,"")))</f>
        <v/>
      </c>
      <c r="AB124" s="7"/>
      <c r="AC124" s="7"/>
      <c r="AD124" s="7"/>
      <c r="AE124" s="7"/>
      <c r="AF124" s="23"/>
      <c r="AG124" s="23"/>
      <c r="AH124" s="23"/>
      <c r="AI124" s="23"/>
      <c r="AJ124" s="23"/>
      <c r="AK124" s="12">
        <f>SUM(AF123:AJ123)</f>
        <v>0</v>
      </c>
      <c r="AL124" s="5" t="str">
        <f>Z124</f>
        <v/>
      </c>
    </row>
    <row r="125" spans="1:50" ht="15" customHeight="1" x14ac:dyDescent="0.2">
      <c r="A125" s="5"/>
      <c r="B125" s="4"/>
      <c r="H125" s="5">
        <f>IF(OR(AND(H126=6,H127&lt;5),AND(H126=7,H127&lt;7),AND(H126&gt;7,H126-H127=2)),1,0)</f>
        <v>0</v>
      </c>
      <c r="I125" s="5">
        <f>IF(OR(AND(I126=6,I127&lt;5),AND(I126=7,I127&lt;7),AND(I126&gt;7,I126-I127=2)),1,0)</f>
        <v>0</v>
      </c>
      <c r="J125" s="5">
        <f>IF(OR(AND(J126=6,J127&lt;5),AND(J126=7,J127&lt;7),AND(J126&gt;7,J126-J127=2)),1,0)</f>
        <v>0</v>
      </c>
      <c r="K125" s="5">
        <f>IF(OR(AND(K126=6,K127&lt;5),AND(K126=7,K127&lt;7),AND(K126&gt;7,K126-K127=2)),1,0)</f>
        <v>0</v>
      </c>
      <c r="L125" s="5">
        <f>IF(OR(AND(L126=6,L127&lt;5),AND(L126=7,L127&lt;7),AND(L126&gt;7,L126-L127=2)),1,0)</f>
        <v>0</v>
      </c>
      <c r="Y125" s="10"/>
      <c r="Z125" s="4" t="str">
        <f>IF(AA125&lt;&gt;"",VLOOKUP(AA125,O128:Z129,12,FALSE),"")</f>
        <v/>
      </c>
      <c r="AA125" s="2" t="str">
        <f>IF(AND(O128="Bye",O129="Bye"),"Bye",IF(OR(O129="Bye",Y128=$G$5),O128,IF(OR(Y129=$G$5,O128="Bye"),O129,"")))</f>
        <v/>
      </c>
      <c r="AF125" s="24"/>
      <c r="AG125" s="24"/>
      <c r="AH125" s="24"/>
      <c r="AI125" s="24"/>
      <c r="AJ125" s="24"/>
      <c r="AK125" s="13">
        <f>SUM(AF126:AJ126)</f>
        <v>0</v>
      </c>
      <c r="AL125" s="5" t="str">
        <f>Z125</f>
        <v/>
      </c>
    </row>
    <row r="126" spans="1:50" ht="15" customHeight="1" x14ac:dyDescent="0.2">
      <c r="A126" s="5">
        <f>Setup!I45</f>
        <v>31</v>
      </c>
      <c r="B126" s="6" t="str">
        <f>IF(C126="Bye","","("&amp;A126&amp;")")</f>
        <v>(31)</v>
      </c>
      <c r="C126" s="7" t="str">
        <f>IF(AND(Setup!$B$2&gt;32,Setup!$B$2&lt;=64),IF(VLOOKUP(A126,Setup!$A$15:$B$78,2,FALSE)&lt;&gt;"",VLOOKUP(A126,Setup!$A$15:$B$78,2,FALSE),"Bye"),"")</f>
        <v/>
      </c>
      <c r="D126" s="7"/>
      <c r="E126" s="7"/>
      <c r="F126" s="7"/>
      <c r="G126" s="7"/>
      <c r="H126" s="23"/>
      <c r="I126" s="23"/>
      <c r="J126" s="23"/>
      <c r="K126" s="23"/>
      <c r="L126" s="23"/>
      <c r="M126" s="5">
        <f>SUM(H125:L125)</f>
        <v>0</v>
      </c>
      <c r="N126" s="5" t="str">
        <f>B126</f>
        <v>(31)</v>
      </c>
      <c r="Y126" s="10"/>
      <c r="AF126" s="5">
        <f>IF(OR(AND(AF125=6,AF124&lt;5),AND(AF125=7,AF124&lt;7),AND(AF125&gt;7,AF125-AF124=2)),1,0)</f>
        <v>0</v>
      </c>
      <c r="AG126" s="5">
        <f>IF(OR(AND(AG125=6,AG124&lt;5),AND(AG125=7,AG124&lt;7),AND(AG125&gt;7,AG125-AG124=2)),1,0)</f>
        <v>0</v>
      </c>
      <c r="AH126" s="5">
        <f>IF(OR(AND(AH125=6,AH124&lt;5),AND(AH125=7,AH124&lt;7),AND(AH125&gt;7,AH125-AH124=2)),1,0)</f>
        <v>0</v>
      </c>
      <c r="AI126" s="5">
        <f>IF(OR(AND(AI125=6,AI124&lt;5),AND(AI125=7,AI124&lt;7),AND(AI125&gt;7,AI125-AI124=2)),1,0)</f>
        <v>0</v>
      </c>
      <c r="AJ126" s="5">
        <f>IF(OR(AND(AJ125=6,AJ124&lt;5),AND(AJ125=7,AJ124&lt;7),AND(AJ125&gt;7,AJ125-AJ124=2)),1,0)</f>
        <v>0</v>
      </c>
    </row>
    <row r="127" spans="1:50" ht="15" customHeight="1" x14ac:dyDescent="0.2">
      <c r="A127" s="5">
        <f>Setup!J45</f>
        <v>34</v>
      </c>
      <c r="B127" s="6" t="str">
        <f>IF(C127="Bye","","("&amp;A127&amp;")")</f>
        <v>(34)</v>
      </c>
      <c r="C127" s="2" t="str">
        <f>IF(AND(Setup!$B$2&gt;32,Setup!$B$2&lt;=64),IF(VLOOKUP(A127,Setup!$A$15:$B$78,2,FALSE)&lt;&gt;"",VLOOKUP(A127,Setup!$A$15:$B$78,2,FALSE),"Bye"),"")</f>
        <v/>
      </c>
      <c r="H127" s="24"/>
      <c r="I127" s="24"/>
      <c r="J127" s="24"/>
      <c r="K127" s="24"/>
      <c r="L127" s="24"/>
      <c r="M127" s="9">
        <f>SUM(H128:L128)</f>
        <v>0</v>
      </c>
      <c r="N127" s="5" t="str">
        <f>B127</f>
        <v>(34)</v>
      </c>
      <c r="T127" s="5">
        <f>IF(OR(AND(T128=6,T129&lt;5),AND(T128=7,T129&lt;7),AND(T128&gt;7,T128-T129=2)),1,0)</f>
        <v>0</v>
      </c>
      <c r="U127" s="5">
        <f>IF(OR(AND(U128=6,U129&lt;5),AND(U128=7,U129&lt;7),AND(U128&gt;7,U128-U129=2)),1,0)</f>
        <v>0</v>
      </c>
      <c r="V127" s="5">
        <f>IF(OR(AND(V128=6,V129&lt;5),AND(V128=7,V129&lt;7),AND(V128&gt;7,V128-V129=2)),1,0)</f>
        <v>0</v>
      </c>
      <c r="W127" s="5">
        <f>IF(OR(AND(W128=6,W129&lt;5),AND(W128=7,W129&lt;7),AND(W128&gt;7,W128-W129=2)),1,0)</f>
        <v>0</v>
      </c>
      <c r="X127" s="5">
        <f>IF(OR(AND(X128=6,X129&lt;5),AND(X128=7,X129&lt;7),AND(X128&gt;7,X128-X129=2)),1,0)</f>
        <v>0</v>
      </c>
      <c r="Y127" s="10"/>
    </row>
    <row r="128" spans="1:50" ht="15" customHeight="1" x14ac:dyDescent="0.2">
      <c r="A128" s="5"/>
      <c r="B128" s="4"/>
      <c r="H128" s="5">
        <f>IF(OR(AND(H127=6,H126&lt;5),AND(H127=7,H126&lt;7),AND(H127&gt;7,H127-H126=2)),1,0)</f>
        <v>0</v>
      </c>
      <c r="I128" s="5">
        <f>IF(OR(AND(I127=6,I126&lt;5),AND(I127=7,I126&lt;7),AND(I127&gt;7,I127-I126=2)),1,0)</f>
        <v>0</v>
      </c>
      <c r="J128" s="5">
        <f>IF(OR(AND(J127=6,J126&lt;5),AND(J127=7,J126&lt;7),AND(J127&gt;7,J127-J126=2)),1,0)</f>
        <v>0</v>
      </c>
      <c r="K128" s="5">
        <f>IF(OR(AND(K127=6,K126&lt;5),AND(K127=7,K126&lt;7),AND(K127&gt;7,K127-K126=2)),1,0)</f>
        <v>0</v>
      </c>
      <c r="L128" s="5">
        <f>IF(OR(AND(L127=6,L126&lt;5),AND(L127=7,L126&lt;7),AND(L127&gt;7,L127-L126=2)),1,0)</f>
        <v>0</v>
      </c>
      <c r="M128" s="10"/>
      <c r="N128" s="11" t="str">
        <f>IF(O128&lt;&gt;"",VLOOKUP(O128,C126:N127,12,FALSE),"")</f>
        <v/>
      </c>
      <c r="O128" s="7" t="str">
        <f>IF(AND(C126="Bye",C127="Bye"),"Bye",IF(OR(M126=$G$5,C127="Bye"),C126,IF(OR(M127=$G$5,C126="Bye"),C127,"")))</f>
        <v/>
      </c>
      <c r="P128" s="7"/>
      <c r="Q128" s="7"/>
      <c r="R128" s="7"/>
      <c r="S128" s="7"/>
      <c r="T128" s="23"/>
      <c r="U128" s="23"/>
      <c r="V128" s="23"/>
      <c r="W128" s="23"/>
      <c r="X128" s="23"/>
      <c r="Y128" s="12">
        <f>SUM(T127:X127)</f>
        <v>0</v>
      </c>
      <c r="Z128" s="5" t="str">
        <f>N128</f>
        <v/>
      </c>
    </row>
    <row r="129" spans="1:48" ht="15" customHeight="1" x14ac:dyDescent="0.2">
      <c r="A129" s="5"/>
      <c r="B129" s="4"/>
      <c r="H129" s="5">
        <f>IF(OR(AND(H130=6,H131&lt;5),AND(H130=7,H131&lt;7),AND(H130&gt;7,H130-H131=2)),1,0)</f>
        <v>0</v>
      </c>
      <c r="I129" s="5">
        <f>IF(OR(AND(I130=6,I131&lt;5),AND(I130=7,I131&lt;7),AND(I130&gt;7,I130-I131=2)),1,0)</f>
        <v>0</v>
      </c>
      <c r="J129" s="5">
        <f>IF(OR(AND(J130=6,J131&lt;5),AND(J130=7,J131&lt;7),AND(J130&gt;7,J130-J131=2)),1,0)</f>
        <v>0</v>
      </c>
      <c r="K129" s="5">
        <f>IF(OR(AND(K130=6,K131&lt;5),AND(K130=7,K131&lt;7),AND(K130&gt;7,K130-K131=2)),1,0)</f>
        <v>0</v>
      </c>
      <c r="L129" s="5">
        <f>IF(OR(AND(L130=6,L131&lt;5),AND(L130=7,L131&lt;7),AND(L130&gt;7,L130-L131=2)),1,0)</f>
        <v>0</v>
      </c>
      <c r="M129" s="10"/>
      <c r="N129" s="4" t="str">
        <f>IF(O129&lt;&gt;"",VLOOKUP(O129,C130:N131,12,FALSE),"")</f>
        <v/>
      </c>
      <c r="O129" s="2" t="str">
        <f>IF(AND(C130="Bye",C131="Bye"),"Bye",IF(OR(M130=$G$5,C131="Bye"),C130,IF(OR(M131=$G$5,C130="Bye"),C131,"")))</f>
        <v/>
      </c>
      <c r="T129" s="24"/>
      <c r="U129" s="24"/>
      <c r="V129" s="24"/>
      <c r="W129" s="24"/>
      <c r="X129" s="24"/>
      <c r="Y129" s="13">
        <f>SUM(T130:X130)</f>
        <v>0</v>
      </c>
      <c r="Z129" s="5" t="str">
        <f>N129</f>
        <v/>
      </c>
      <c r="AM129" s="116"/>
      <c r="AN129" s="116"/>
      <c r="AO129" s="116"/>
      <c r="AP129" s="116"/>
      <c r="AQ129" s="116"/>
      <c r="AR129" s="116"/>
      <c r="AS129" s="116"/>
      <c r="AT129" s="116"/>
      <c r="AU129" s="116"/>
      <c r="AV129" s="3"/>
    </row>
    <row r="130" spans="1:48" ht="15" customHeight="1" x14ac:dyDescent="0.2">
      <c r="A130" s="5">
        <f>Setup!I46</f>
        <v>2</v>
      </c>
      <c r="B130" s="6" t="str">
        <f>IF(C130="Bye","","("&amp;A130&amp;")")</f>
        <v>(2)</v>
      </c>
      <c r="C130" s="7" t="str">
        <f>IF(AND(Setup!$B$2&gt;32,Setup!$B$2&lt;=64),IF(VLOOKUP(A130,Setup!$A$15:$B$78,2,FALSE)&lt;&gt;"",VLOOKUP(A130,Setup!$A$15:$B$78,2,FALSE),"Bye"),"")</f>
        <v/>
      </c>
      <c r="D130" s="7"/>
      <c r="E130" s="7"/>
      <c r="F130" s="7"/>
      <c r="G130" s="7"/>
      <c r="H130" s="23"/>
      <c r="I130" s="23"/>
      <c r="J130" s="23"/>
      <c r="K130" s="23"/>
      <c r="L130" s="23"/>
      <c r="M130" s="12">
        <f>SUM(H129:L129)</f>
        <v>0</v>
      </c>
      <c r="N130" s="5" t="str">
        <f>B130</f>
        <v>(2)</v>
      </c>
      <c r="T130" s="5">
        <f>IF(OR(AND(T129=6,T128&lt;5),AND(T129=7,T128&lt;7),AND(T129&gt;7,T129-T128=2)),1,0)</f>
        <v>0</v>
      </c>
      <c r="U130" s="5">
        <f>IF(OR(AND(U129=6,U128&lt;5),AND(U129=7,U128&lt;7),AND(U129&gt;7,U129-U128=2)),1,0)</f>
        <v>0</v>
      </c>
      <c r="V130" s="5">
        <f>IF(OR(AND(V129=6,V128&lt;5),AND(V129=7,V128&lt;7),AND(V129&gt;7,V129-V128=2)),1,0)</f>
        <v>0</v>
      </c>
      <c r="W130" s="5">
        <f>IF(OR(AND(W129=6,W128&lt;5),AND(W129=7,W128&lt;7),AND(W129&gt;7,W129-W128=2)),1,0)</f>
        <v>0</v>
      </c>
      <c r="X130" s="5">
        <f>IF(OR(AND(X129=6,X128&lt;5),AND(X129=7,X128&lt;7),AND(X129&gt;7,X129-X128=2)),1,0)</f>
        <v>0</v>
      </c>
      <c r="AQ130" s="8"/>
      <c r="AR130" s="8"/>
      <c r="AS130" s="8"/>
      <c r="AT130" s="8"/>
      <c r="AU130" s="8"/>
      <c r="AV130" s="8"/>
    </row>
    <row r="131" spans="1:48" ht="15" customHeight="1" x14ac:dyDescent="0.2">
      <c r="A131" s="5">
        <f>Setup!J46</f>
        <v>63</v>
      </c>
      <c r="B131" s="6" t="str">
        <f>IF(C131="Bye","","("&amp;A131&amp;")")</f>
        <v>(63)</v>
      </c>
      <c r="C131" s="2" t="str">
        <f>IF(AND(Setup!$B$2&gt;32,Setup!$B$2&lt;=64),IF(VLOOKUP(A131,Setup!$A$15:$B$78,2,FALSE)&lt;&gt;"",VLOOKUP(A131,Setup!$A$15:$B$78,2,FALSE),"Bye"),"")</f>
        <v/>
      </c>
      <c r="H131" s="24"/>
      <c r="I131" s="24"/>
      <c r="J131" s="24"/>
      <c r="K131" s="24"/>
      <c r="L131" s="24"/>
      <c r="M131" s="13">
        <f>SUM(H132:L132)</f>
        <v>0</v>
      </c>
      <c r="N131" s="5" t="str">
        <f>B131</f>
        <v>(63)</v>
      </c>
      <c r="AN131" s="116"/>
      <c r="AO131" s="116"/>
      <c r="AP131" s="116"/>
      <c r="AQ131" s="116"/>
      <c r="AR131" s="116"/>
      <c r="AS131" s="116"/>
      <c r="AT131" s="116"/>
      <c r="AU131" s="3"/>
    </row>
  </sheetData>
  <sheetProtection sheet="1" objects="1" scenarios="1"/>
  <mergeCells count="17">
    <mergeCell ref="AN99:AT99"/>
    <mergeCell ref="AM129:AU129"/>
    <mergeCell ref="AN131:AT131"/>
    <mergeCell ref="AN67:AT67"/>
    <mergeCell ref="BL75:BR75"/>
    <mergeCell ref="AM97:AU97"/>
    <mergeCell ref="BK73:BS73"/>
    <mergeCell ref="A2:BT2"/>
    <mergeCell ref="A4:M4"/>
    <mergeCell ref="N4:Y4"/>
    <mergeCell ref="AM65:AU65"/>
    <mergeCell ref="Z4:AK4"/>
    <mergeCell ref="AL4:AV4"/>
    <mergeCell ref="AW4:BH4"/>
    <mergeCell ref="BI4:BT4"/>
    <mergeCell ref="AN35:AT35"/>
    <mergeCell ref="AM33:AU33"/>
  </mergeCells>
  <phoneticPr fontId="1" type="noConversion"/>
  <conditionalFormatting sqref="C6 C10 C14 C18 C22 C26 C30 C34 C38 C42 C46 C50 C54 C58 C62 C66 C70 C74 C78 C82 C86 C90 C94 C98 C102 C106 C110 C114 C118 C122 C126 C130">
    <cfRule type="expression" dxfId="32" priority="11" stopIfTrue="1">
      <formula>OR(AND(C6&lt;&gt;"Bye",C7="Bye"),M6=$G$5)</formula>
    </cfRule>
    <cfRule type="expression" dxfId="31" priority="12" stopIfTrue="1">
      <formula>M7=$G$5</formula>
    </cfRule>
  </conditionalFormatting>
  <conditionalFormatting sqref="C7 C11 C15 C19 C23 C27 C31 C35 C39 C43 C47 C51 C55 C59 C63 C67 C71 C75 C79 C83 C87 C91 C95 C99 C103 C107 C111 C115 C119 C123 C127 C131">
    <cfRule type="expression" dxfId="30" priority="13" stopIfTrue="1">
      <formula>OR(AND(C7&lt;&gt;"Bye",C6="Bye"),M7=$G$5)</formula>
    </cfRule>
    <cfRule type="expression" dxfId="29" priority="14" stopIfTrue="1">
      <formula>M6=$G$5</formula>
    </cfRule>
  </conditionalFormatting>
  <conditionalFormatting sqref="H6:I6 T8:U8 H10:I10 AF12:AG12 H14:I14 T16:U16 H18:I18 AR20:AS20 H22:I22 T24:U24 H26:I26 AF28:AG28 H30:I30 T32:U32 H34:I34 BD36:BE36 H38:I38 T40:U40 H42:I42 AF44:AG44 H46:I46 T48:U48 H50:I50 AR52:AS52 H54:I54 T56:U56 H58:I58 AF60:AG60 H62:I62 T64:U64 H66:I66 BP68:BQ68 H70:I70 T72:U72 H74:I74 AF76:AG76 H78:I78 T80:U80 H82:I82 AR84:AS84 H86:I86 T88:U88 H90:I90 AF92:AG92 H94:I94 T96:U96 H98:I98 BD100:BE100 H102:I102 T104:U104 H106:I106 AF108:AG108 H110:I110 T112:U112 H114:I114 AR116:AS116 H118:I118 T120:U120 H122:I122 AF124:AG124 H126:I126 T128:U128 H130:I130">
    <cfRule type="expression" dxfId="28" priority="7" stopIfTrue="1">
      <formula>$G$5=2</formula>
    </cfRule>
    <cfRule type="expression" dxfId="27" priority="8" stopIfTrue="1">
      <formula>H6&gt;H7</formula>
    </cfRule>
  </conditionalFormatting>
  <conditionalFormatting sqref="H7:I7 T9:U9 H11:I11 AF13:AG13 H15:I15 T17:U17 H19:I19 AR21:AS21 H23:I23 T25:U25 H27:I27 AF29:AG29 H31:I31 T33:U33 H35:I35 BD37:BE37 H39:I39 T41:U41 H43:I43 AF45:AG45 H47:I47 T49:U49 H51:I51 AR53:AS53 H55:I55 T57:U57 H59:I59 AF61:AG61 H63:I63 T65:U65 H67:I67 BP69:BQ69 H71:I71 T73:U73 H75:I75 AF77:AG77 H79:I79 T81:U81 H83:I83 AR85:AS85 H87:I87 T89:U89 H91:I91 AF93:AG93 H95:I95 T97:U97 H99:I99 BD101:BE101 H103:I103 T105:U105 H107:I107 AF109:AG109 H111:I111 T113:U113 H115:I115 AR117:AS117 H119:I119 T121:U121 H123:I123 AF125:AG125 H127:I127 T129:U129 H131:I131">
    <cfRule type="expression" dxfId="26" priority="9" stopIfTrue="1">
      <formula>$G$5=2</formula>
    </cfRule>
    <cfRule type="expression" dxfId="25" priority="10" stopIfTrue="1">
      <formula>H7&gt;H6</formula>
    </cfRule>
  </conditionalFormatting>
  <conditionalFormatting sqref="J6:L6 V8:X8 J10:L10 AH12:AJ12 J14:L14 V16:X16 J18:L18 AT20:AV20 J22:L22 V24:X24 J26:L26 AH28:AJ28 J30:L30 V32:X32 J34:L34 BF36:BH36 J38:L38 V40:X40 J42:L42 AH44:AJ44 J46:L46 V48:X48 J50:L50 AT52:AV52 J54:L54 V56:X56 J58:L58 AH60:AJ60 J62:L62 V64:X64 J66:L66 BR68:BT68 J70:L70 V72:X72 J74:L74 AH76:AJ76 J78:L78 V80:X80 J82:L82 AT84:AV84 J86:L86 V88:X88 J90:L90 AH92:AJ92 J94:L94 V96:X96 J98:L98 BF100:BH100 J102:L102 V104:X104 J106:L106 AH108:AJ108 J110:L110 V112:X112 J114:L114 AT116:AV116 J118:L118 V120:X120 J122:L122 AH124:AJ124 J126:L126 V128:X128 J130:L130">
    <cfRule type="expression" dxfId="24" priority="1" stopIfTrue="1">
      <formula>J6&gt;J7</formula>
    </cfRule>
  </conditionalFormatting>
  <conditionalFormatting sqref="J7:L7 V9:X9 J11:L11 AH13:AJ13 J15:L15 V17:X17 J19:L19 AT21:AV21 J23:L23 V25:X25 J27:L27 AH29:AJ29 J31:L31 V33:X33 J35:L35 BF37:BH37 J39:L39 V41:X41 J43:L43 AH45:AJ45 J47:L47 V49:X49 J51:L51 AT53:AV53 J55:L55 V57:X57 J59:L59 AH61:AJ61 J63:L63 V65:X65 J67:L67 BR69:BT69 J71:L71 V73:X73 J75:L75 AH77:AJ77 J79:L79 V81:X81 J83:L83 AT85:AV85 J87:L87 V89:X89 J91:L91 AH93:AJ93 J95:L95 V97:X97 J99:L99 BF101:BH101 J103:L103 V105:X105 J107:L107 AH109:AJ109 J111:L111 V113:X113 J115:L115 AT117:AV117 J119:L119 V121:X121 J123:L123 AH125:AJ125 J127:L127 V129:X129 J131:L131">
    <cfRule type="expression" dxfId="23" priority="2" stopIfTrue="1">
      <formula>J7&gt;J6</formula>
    </cfRule>
  </conditionalFormatting>
  <conditionalFormatting sqref="O8 AA12 O16 AM20 O24 AA28 O32 AY36 O40 AA44 O48 AM52 O56 AA60 O64 BK68 O72 AA76 O80 AM84 O88 AA92 O96 AY100 O104 AA108 O112 AM116 O120 AA124 O128">
    <cfRule type="expression" dxfId="22" priority="4" stopIfTrue="1">
      <formula>Y9=$G$5</formula>
    </cfRule>
  </conditionalFormatting>
  <conditionalFormatting sqref="O8:O9 AA12:AA13 O16:O17 AM20:AM21 O24:O25 AA28:AA29 O32:O33 AY36:AY37 O40:O41 AA44:AA45 O48:O49 AM52:AM53 O56:O57 AA60:AA61 O64:O65 BK68:BK69 O72:O73 AA76:AA77 O80:O81 AM84:AM85 O88:O89 AA92:AA93 O96:O97 AY100:AY101 O104:O105 AA108:AA109 O112:O113 AM116:AM117 O120:O121 AA124:AA125 O128:O129">
    <cfRule type="expression" dxfId="21" priority="3" stopIfTrue="1">
      <formula>Y8=$G$5</formula>
    </cfRule>
  </conditionalFormatting>
  <conditionalFormatting sqref="AN35 AN67 AN99 AN131">
    <cfRule type="expression" dxfId="20" priority="15" stopIfTrue="1">
      <formula>#REF!=$G$5</formula>
    </cfRule>
    <cfRule type="expression" dxfId="19" priority="16" stopIfTrue="1">
      <formula>AX34=$G$5</formula>
    </cfRule>
  </conditionalFormatting>
  <conditionalFormatting sqref="BL75 O9 AA13 O17 AM21 O25 AA29 O33 AY37 O41 AA45 O49 AM53 O57 AA61 O65 BK69 O73 AA77 O81 AM85 O89 AA93 O97 AY101 O105 AA109 O113 AM117 O121 AA125 O129">
    <cfRule type="expression" dxfId="18" priority="6" stopIfTrue="1">
      <formula>Y8=$G$5</formula>
    </cfRule>
  </conditionalFormatting>
  <conditionalFormatting sqref="BL75">
    <cfRule type="expression" dxfId="17" priority="5" stopIfTrue="1">
      <formula>BV75=$G$5</formula>
    </cfRule>
  </conditionalFormatting>
  <hyperlinks>
    <hyperlink ref="A2" r:id="rId1" xr:uid="{00000000-0004-0000-0D00-000000000000}"/>
  </hyperlinks>
  <pageMargins left="0.2" right="0.21" top="0.4" bottom="0.64" header="0.22" footer="0.5"/>
  <pageSetup paperSize="8" scale="57" orientation="portrait" horizontalDpi="0" verticalDpi="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Ranking</vt:lpstr>
      <vt:lpstr>Setup</vt:lpstr>
      <vt:lpstr>16 Players</vt:lpstr>
      <vt:lpstr>32 Players</vt:lpstr>
      <vt:lpstr>January</vt:lpstr>
      <vt:lpstr>February</vt:lpstr>
      <vt:lpstr>March</vt:lpstr>
      <vt:lpstr>April</vt:lpstr>
      <vt:lpstr>64 Players</vt:lpstr>
      <vt:lpstr>128 Players</vt:lpstr>
      <vt:lpstr>Copyright-2</vt:lpstr>
      <vt:lpstr>'128 Players'!Print_Area</vt:lpstr>
      <vt:lpstr>'16 Players'!Print_Area</vt:lpstr>
      <vt:lpstr>'32 Players'!Print_Area</vt:lpstr>
      <vt:lpstr>'64 Players'!Print_Area</vt:lpstr>
    </vt:vector>
  </TitlesOfParts>
  <Company>Exceltemplate.net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Musadya</dc:creator>
  <cp:lastModifiedBy>Israel Josiah</cp:lastModifiedBy>
  <cp:lastPrinted>2009-08-09T14:12:16Z</cp:lastPrinted>
  <dcterms:created xsi:type="dcterms:W3CDTF">2009-04-22T12:43:57Z</dcterms:created>
  <dcterms:modified xsi:type="dcterms:W3CDTF">2023-11-27T12:36:04Z</dcterms:modified>
</cp:coreProperties>
</file>