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h2422_ic_ac_uk/Documents/"/>
    </mc:Choice>
  </mc:AlternateContent>
  <xr:revisionPtr revIDLastSave="311" documentId="8_{81E0B75C-04ED-4E4F-854B-025900BAE993}" xr6:coauthVersionLast="47" xr6:coauthVersionMax="47" xr10:uidLastSave="{FA99926D-B9FE-4860-8F25-44961982D825}"/>
  <bookViews>
    <workbookView xWindow="-120" yWindow="-120" windowWidth="29040" windowHeight="15840" xr2:uid="{4FBB3320-3913-4EC5-ADB4-1D27C2002260}"/>
  </bookViews>
  <sheets>
    <sheet name="Sheet1" sheetId="1" r:id="rId1"/>
    <sheet name="count_d" sheetId="2" r:id="rId2"/>
    <sheet name="count_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N3" i="1"/>
  <c r="C3" i="1" s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N4" i="1"/>
  <c r="N5" i="1"/>
  <c r="N6" i="1"/>
  <c r="L6" i="1" s="1"/>
  <c r="N7" i="1"/>
  <c r="N8" i="1"/>
  <c r="N9" i="1"/>
  <c r="N10" i="1"/>
  <c r="C10" i="1" s="1"/>
  <c r="N11" i="1"/>
  <c r="N12" i="1"/>
  <c r="N13" i="1"/>
  <c r="C13" i="1" s="1"/>
  <c r="N14" i="1"/>
  <c r="L14" i="1" s="1"/>
  <c r="N15" i="1"/>
  <c r="N16" i="1"/>
  <c r="C16" i="1" s="1"/>
  <c r="N17" i="1"/>
  <c r="N18" i="1"/>
  <c r="C18" i="1" s="1"/>
  <c r="N19" i="1"/>
  <c r="C19" i="1" s="1"/>
  <c r="N20" i="1"/>
  <c r="C20" i="1" s="1"/>
  <c r="N21" i="1"/>
  <c r="C21" i="1" s="1"/>
  <c r="N22" i="1"/>
  <c r="N23" i="1"/>
  <c r="C23" i="1" s="1"/>
  <c r="N24" i="1"/>
  <c r="N25" i="1"/>
  <c r="C25" i="1" s="1"/>
  <c r="N26" i="1"/>
  <c r="C26" i="1" s="1"/>
  <c r="N27" i="1"/>
  <c r="C27" i="1" s="1"/>
  <c r="N28" i="1"/>
  <c r="N29" i="1"/>
  <c r="N30" i="1"/>
  <c r="C30" i="1" s="1"/>
  <c r="N31" i="1"/>
  <c r="C31" i="1" s="1"/>
  <c r="C2" i="1"/>
  <c r="E19" i="1"/>
  <c r="I19" i="1" s="1"/>
  <c r="E20" i="1"/>
  <c r="I20" i="1" s="1"/>
  <c r="E22" i="1"/>
  <c r="I22" i="1" s="1"/>
  <c r="E23" i="1"/>
  <c r="I23" i="1" s="1"/>
  <c r="E15" i="1"/>
  <c r="I15" i="1" s="1"/>
  <c r="E17" i="1"/>
  <c r="I17" i="1" s="1"/>
  <c r="E21" i="1"/>
  <c r="I21" i="1" s="1"/>
  <c r="E25" i="1"/>
  <c r="J25" i="1" s="1"/>
  <c r="E27" i="1"/>
  <c r="I27" i="1" s="1"/>
  <c r="E29" i="1"/>
  <c r="I29" i="1" s="1"/>
  <c r="E31" i="1"/>
  <c r="I31" i="1" s="1"/>
  <c r="E13" i="1"/>
  <c r="I13" i="1" s="1"/>
  <c r="C6" i="1"/>
  <c r="C8" i="1"/>
  <c r="E8" i="1"/>
  <c r="I8" i="1" s="1"/>
  <c r="C9" i="1"/>
  <c r="E9" i="1"/>
  <c r="I9" i="1" s="1"/>
  <c r="E10" i="1"/>
  <c r="I10" i="1" s="1"/>
  <c r="C11" i="1"/>
  <c r="E11" i="1"/>
  <c r="J11" i="1" s="1"/>
  <c r="E3" i="1"/>
  <c r="J3" i="1" s="1"/>
  <c r="E4" i="1"/>
  <c r="J4" i="1" s="1"/>
  <c r="E5" i="1"/>
  <c r="J5" i="1" s="1"/>
  <c r="E6" i="1"/>
  <c r="I6" i="1" s="1"/>
  <c r="E7" i="1"/>
  <c r="I7" i="1" s="1"/>
  <c r="C4" i="1"/>
  <c r="C5" i="1"/>
  <c r="C7" i="1"/>
  <c r="E30" i="1"/>
  <c r="I30" i="1" s="1"/>
  <c r="E12" i="1"/>
  <c r="J12" i="1" s="1"/>
  <c r="E14" i="1"/>
  <c r="J14" i="1" s="1"/>
  <c r="E16" i="1"/>
  <c r="J16" i="1" s="1"/>
  <c r="E18" i="1"/>
  <c r="J18" i="1" s="1"/>
  <c r="E24" i="1"/>
  <c r="J24" i="1" s="1"/>
  <c r="E26" i="1"/>
  <c r="J26" i="1" s="1"/>
  <c r="E28" i="1"/>
  <c r="I28" i="1" s="1"/>
  <c r="E2" i="1"/>
  <c r="J2" i="1" s="1"/>
  <c r="K23" i="1" l="1"/>
  <c r="J21" i="1"/>
  <c r="L20" i="1"/>
  <c r="K17" i="1"/>
  <c r="L19" i="1"/>
  <c r="K16" i="1"/>
  <c r="L31" i="1"/>
  <c r="K8" i="1"/>
  <c r="K7" i="1"/>
  <c r="I25" i="1"/>
  <c r="L29" i="1"/>
  <c r="K6" i="1"/>
  <c r="K15" i="1"/>
  <c r="L28" i="1"/>
  <c r="L12" i="1"/>
  <c r="K30" i="1"/>
  <c r="K5" i="1"/>
  <c r="L22" i="1"/>
  <c r="K26" i="1"/>
  <c r="K18" i="1"/>
  <c r="K9" i="1"/>
  <c r="C22" i="1"/>
  <c r="K25" i="1"/>
  <c r="C14" i="1"/>
  <c r="C29" i="1"/>
  <c r="L5" i="1"/>
  <c r="L25" i="1"/>
  <c r="L17" i="1"/>
  <c r="L9" i="1"/>
  <c r="K29" i="1"/>
  <c r="K21" i="1"/>
  <c r="K12" i="1"/>
  <c r="K4" i="1"/>
  <c r="L13" i="1"/>
  <c r="K13" i="1"/>
  <c r="K24" i="1"/>
  <c r="K31" i="1"/>
  <c r="C28" i="1"/>
  <c r="K14" i="1"/>
  <c r="C12" i="1"/>
  <c r="L2" i="1"/>
  <c r="L4" i="1"/>
  <c r="L24" i="1"/>
  <c r="L8" i="1"/>
  <c r="K28" i="1"/>
  <c r="K20" i="1"/>
  <c r="K11" i="1"/>
  <c r="K3" i="1"/>
  <c r="L30" i="1"/>
  <c r="L11" i="1"/>
  <c r="L27" i="1"/>
  <c r="K22" i="1"/>
  <c r="I3" i="1"/>
  <c r="L21" i="1"/>
  <c r="L3" i="1"/>
  <c r="L15" i="1"/>
  <c r="L7" i="1"/>
  <c r="K27" i="1"/>
  <c r="K19" i="1"/>
  <c r="K10" i="1"/>
  <c r="K2" i="1"/>
  <c r="L10" i="1"/>
  <c r="C24" i="1"/>
  <c r="L18" i="1"/>
  <c r="C15" i="1"/>
  <c r="L16" i="1"/>
  <c r="L26" i="1"/>
  <c r="C17" i="1"/>
  <c r="L23" i="1"/>
  <c r="J20" i="1"/>
  <c r="J19" i="1"/>
  <c r="I11" i="1"/>
  <c r="J27" i="1"/>
  <c r="J23" i="1"/>
  <c r="J22" i="1"/>
  <c r="J30" i="1"/>
  <c r="I4" i="1"/>
  <c r="J31" i="1"/>
  <c r="J8" i="1"/>
  <c r="J13" i="1"/>
  <c r="J29" i="1"/>
  <c r="J17" i="1"/>
  <c r="J15" i="1"/>
  <c r="J9" i="1"/>
  <c r="J10" i="1"/>
  <c r="J7" i="1"/>
  <c r="J6" i="1"/>
  <c r="I5" i="1"/>
  <c r="I12" i="1"/>
  <c r="I2" i="1"/>
  <c r="J28" i="1"/>
  <c r="I26" i="1"/>
  <c r="I24" i="1"/>
  <c r="I18" i="1"/>
  <c r="I16" i="1"/>
  <c r="I14" i="1"/>
</calcChain>
</file>

<file path=xl/sharedStrings.xml><?xml version="1.0" encoding="utf-8"?>
<sst xmlns="http://schemas.openxmlformats.org/spreadsheetml/2006/main" count="16" uniqueCount="14">
  <si>
    <t>count</t>
  </si>
  <si>
    <t>del_t</t>
  </si>
  <si>
    <t>err_count</t>
  </si>
  <si>
    <t>d</t>
  </si>
  <si>
    <t>(n/dt)d^2</t>
  </si>
  <si>
    <t>pererr_count</t>
  </si>
  <si>
    <t>pererr_d</t>
  </si>
  <si>
    <t>err_d</t>
  </si>
  <si>
    <t>d_0</t>
  </si>
  <si>
    <t>d_detect</t>
  </si>
  <si>
    <t>err_u</t>
  </si>
  <si>
    <t>err_danny</t>
    <phoneticPr fontId="1" type="noConversion"/>
  </si>
  <si>
    <t>sqrt(n)</t>
    <phoneticPr fontId="1" type="noConversion"/>
  </si>
  <si>
    <t>sqrt(N)/runs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</si>
</sst>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4"/>
      <charset val="134"/>
      <scheme val="minor"/>
    </font>
    <font>
      <sz val="16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Sheet1!$J$1</c:f>
              <c:strCache>
                <c:ptCount val="1"/>
                <c:pt idx="0">
                  <c:v>(n/dt)d^2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Sheet1!$H:$H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</c:numCache>
              </c:numRef>
            </c:plus>
            <c:minus>
              <c:numRef>
                <c:f>Sheet1!$H:$H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Sheet1!$K:$K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253.90935705483562</c:v>
                  </c:pt>
                  <c:pt idx="2">
                    <c:v>308.21036225279647</c:v>
                  </c:pt>
                  <c:pt idx="3">
                    <c:v>361.95210608587433</c:v>
                  </c:pt>
                  <c:pt idx="4">
                    <c:v>417.56585480616104</c:v>
                  </c:pt>
                  <c:pt idx="5">
                    <c:v>470.69427275037032</c:v>
                  </c:pt>
                  <c:pt idx="6">
                    <c:v>526.44147196055894</c:v>
                  </c:pt>
                  <c:pt idx="7">
                    <c:v>581.07605646141531</c:v>
                  </c:pt>
                  <c:pt idx="8">
                    <c:v>632.27233547716889</c:v>
                  </c:pt>
                  <c:pt idx="9">
                    <c:v>684.78627728236495</c:v>
                  </c:pt>
                  <c:pt idx="10">
                    <c:v>741.6800835140175</c:v>
                  </c:pt>
                  <c:pt idx="11">
                    <c:v>793.16057209470921</c:v>
                  </c:pt>
                  <c:pt idx="12">
                    <c:v>1055.0536949264138</c:v>
                  </c:pt>
                  <c:pt idx="13">
                    <c:v>1301.1501491258261</c:v>
                  </c:pt>
                  <c:pt idx="14">
                    <c:v>1551.4830115805282</c:v>
                  </c:pt>
                  <c:pt idx="15">
                    <c:v>1813.8846270891281</c:v>
                  </c:pt>
                  <c:pt idx="16">
                    <c:v>2021.9699181903873</c:v>
                  </c:pt>
                  <c:pt idx="17">
                    <c:v>2266.3328513838446</c:v>
                  </c:pt>
                  <c:pt idx="18">
                    <c:v>2381.9362515823027</c:v>
                  </c:pt>
                  <c:pt idx="19">
                    <c:v>2431.3098745803404</c:v>
                  </c:pt>
                  <c:pt idx="20">
                    <c:v>2456.1966038123696</c:v>
                  </c:pt>
                  <c:pt idx="21">
                    <c:v>2464.4526620361562</c:v>
                  </c:pt>
                  <c:pt idx="22">
                    <c:v>2574.6975003972425</c:v>
                  </c:pt>
                  <c:pt idx="23">
                    <c:v>2738.4791092223659</c:v>
                  </c:pt>
                  <c:pt idx="24">
                    <c:v>2966.3836686045629</c:v>
                  </c:pt>
                  <c:pt idx="25">
                    <c:v>3197.891455289237</c:v>
                  </c:pt>
                  <c:pt idx="26">
                    <c:v>3407.4317280884734</c:v>
                  </c:pt>
                  <c:pt idx="27">
                    <c:v>3585.2714661919249</c:v>
                  </c:pt>
                  <c:pt idx="28">
                    <c:v>3818.401737756973</c:v>
                  </c:pt>
                  <c:pt idx="29">
                    <c:v>3870.9827331455822</c:v>
                  </c:pt>
                  <c:pt idx="30">
                    <c:v>4055.6212631268008</c:v>
                  </c:pt>
                </c:numCache>
              </c:numRef>
            </c:plus>
            <c:minus>
              <c:numRef>
                <c:f>Sheet1!$K:$K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253.90935705483562</c:v>
                  </c:pt>
                  <c:pt idx="2">
                    <c:v>308.21036225279647</c:v>
                  </c:pt>
                  <c:pt idx="3">
                    <c:v>361.95210608587433</c:v>
                  </c:pt>
                  <c:pt idx="4">
                    <c:v>417.56585480616104</c:v>
                  </c:pt>
                  <c:pt idx="5">
                    <c:v>470.69427275037032</c:v>
                  </c:pt>
                  <c:pt idx="6">
                    <c:v>526.44147196055894</c:v>
                  </c:pt>
                  <c:pt idx="7">
                    <c:v>581.07605646141531</c:v>
                  </c:pt>
                  <c:pt idx="8">
                    <c:v>632.27233547716889</c:v>
                  </c:pt>
                  <c:pt idx="9">
                    <c:v>684.78627728236495</c:v>
                  </c:pt>
                  <c:pt idx="10">
                    <c:v>741.6800835140175</c:v>
                  </c:pt>
                  <c:pt idx="11">
                    <c:v>793.16057209470921</c:v>
                  </c:pt>
                  <c:pt idx="12">
                    <c:v>1055.0536949264138</c:v>
                  </c:pt>
                  <c:pt idx="13">
                    <c:v>1301.1501491258261</c:v>
                  </c:pt>
                  <c:pt idx="14">
                    <c:v>1551.4830115805282</c:v>
                  </c:pt>
                  <c:pt idx="15">
                    <c:v>1813.8846270891281</c:v>
                  </c:pt>
                  <c:pt idx="16">
                    <c:v>2021.9699181903873</c:v>
                  </c:pt>
                  <c:pt idx="17">
                    <c:v>2266.3328513838446</c:v>
                  </c:pt>
                  <c:pt idx="18">
                    <c:v>2381.9362515823027</c:v>
                  </c:pt>
                  <c:pt idx="19">
                    <c:v>2431.3098745803404</c:v>
                  </c:pt>
                  <c:pt idx="20">
                    <c:v>2456.1966038123696</c:v>
                  </c:pt>
                  <c:pt idx="21">
                    <c:v>2464.4526620361562</c:v>
                  </c:pt>
                  <c:pt idx="22">
                    <c:v>2574.6975003972425</c:v>
                  </c:pt>
                  <c:pt idx="23">
                    <c:v>2738.4791092223659</c:v>
                  </c:pt>
                  <c:pt idx="24">
                    <c:v>2966.3836686045629</c:v>
                  </c:pt>
                  <c:pt idx="25">
                    <c:v>3197.891455289237</c:v>
                  </c:pt>
                  <c:pt idx="26">
                    <c:v>3407.4317280884734</c:v>
                  </c:pt>
                  <c:pt idx="27">
                    <c:v>3585.2714661919249</c:v>
                  </c:pt>
                  <c:pt idx="28">
                    <c:v>3818.401737756973</c:v>
                  </c:pt>
                  <c:pt idx="29">
                    <c:v>3870.9827331455822</c:v>
                  </c:pt>
                  <c:pt idx="30">
                    <c:v>4055.6212631268008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Sheet1!$E$2:$E$31</c:f>
              <c:numCache>
                <c:formatCode>General</c:formatCode>
                <c:ptCount val="30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20.5</c:v>
                </c:pt>
                <c:pt idx="12">
                  <c:v>25.5</c:v>
                </c:pt>
                <c:pt idx="13">
                  <c:v>30.5</c:v>
                </c:pt>
                <c:pt idx="14">
                  <c:v>35.5</c:v>
                </c:pt>
                <c:pt idx="15">
                  <c:v>40.5</c:v>
                </c:pt>
                <c:pt idx="16">
                  <c:v>45.5</c:v>
                </c:pt>
                <c:pt idx="17">
                  <c:v>48.5</c:v>
                </c:pt>
                <c:pt idx="18">
                  <c:v>49.5</c:v>
                </c:pt>
                <c:pt idx="19">
                  <c:v>50.5</c:v>
                </c:pt>
                <c:pt idx="20">
                  <c:v>51.5</c:v>
                </c:pt>
                <c:pt idx="21">
                  <c:v>52.5</c:v>
                </c:pt>
                <c:pt idx="22">
                  <c:v>55.5</c:v>
                </c:pt>
                <c:pt idx="23">
                  <c:v>60.5</c:v>
                </c:pt>
                <c:pt idx="24">
                  <c:v>65.5</c:v>
                </c:pt>
                <c:pt idx="25">
                  <c:v>70.5</c:v>
                </c:pt>
                <c:pt idx="26">
                  <c:v>75.5</c:v>
                </c:pt>
                <c:pt idx="27">
                  <c:v>80.5</c:v>
                </c:pt>
                <c:pt idx="28">
                  <c:v>85.5</c:v>
                </c:pt>
                <c:pt idx="29">
                  <c:v>90.5</c:v>
                </c:pt>
              </c:numCache>
            </c:numRef>
          </c:xVal>
          <c:yVal>
            <c:numRef>
              <c:f>Sheet1!$J$2:$J$31</c:f>
              <c:numCache>
                <c:formatCode>0.00E+00</c:formatCode>
                <c:ptCount val="30"/>
                <c:pt idx="0">
                  <c:v>106480</c:v>
                </c:pt>
                <c:pt idx="1">
                  <c:v>112385</c:v>
                </c:pt>
                <c:pt idx="2">
                  <c:v>116437.5</c:v>
                </c:pt>
                <c:pt idx="3">
                  <c:v>120657.5</c:v>
                </c:pt>
                <c:pt idx="4">
                  <c:v>122740</c:v>
                </c:pt>
                <c:pt idx="5">
                  <c:v>125685</c:v>
                </c:pt>
                <c:pt idx="6">
                  <c:v>127654.3125</c:v>
                </c:pt>
                <c:pt idx="7">
                  <c:v>127925</c:v>
                </c:pt>
                <c:pt idx="8">
                  <c:v>128650.27499999999</c:v>
                </c:pt>
                <c:pt idx="9">
                  <c:v>130817.55</c:v>
                </c:pt>
                <c:pt idx="10" formatCode="General">
                  <c:v>130926.64000000001</c:v>
                </c:pt>
                <c:pt idx="11" formatCode="General">
                  <c:v>132437.58499999999</c:v>
                </c:pt>
                <c:pt idx="12" formatCode="General">
                  <c:v>130180.04999999999</c:v>
                </c:pt>
                <c:pt idx="13" formatCode="General">
                  <c:v>129379.17000000001</c:v>
                </c:pt>
                <c:pt idx="14" formatCode="General">
                  <c:v>130536.69499999999</c:v>
                </c:pt>
                <c:pt idx="15" formatCode="General">
                  <c:v>124626.19500000001</c:v>
                </c:pt>
                <c:pt idx="16" formatCode="General">
                  <c:v>124049.38</c:v>
                </c:pt>
                <c:pt idx="17" formatCode="General">
                  <c:v>120599.85750000001</c:v>
                </c:pt>
                <c:pt idx="18" formatCode="General">
                  <c:v>120625.8075</c:v>
                </c:pt>
                <c:pt idx="19" formatCode="General">
                  <c:v>118280.595</c:v>
                </c:pt>
                <c:pt idx="20" formatCode="General">
                  <c:v>114497.63250000001</c:v>
                </c:pt>
                <c:pt idx="21" formatCode="General">
                  <c:v>120255.1875</c:v>
                </c:pt>
                <c:pt idx="22" formatCode="General">
                  <c:v>121731.48000000001</c:v>
                </c:pt>
                <c:pt idx="23" formatCode="General">
                  <c:v>120202.61000000002</c:v>
                </c:pt>
                <c:pt idx="24" formatCode="General">
                  <c:v>119183.145</c:v>
                </c:pt>
                <c:pt idx="25" formatCode="General">
                  <c:v>116800.875</c:v>
                </c:pt>
                <c:pt idx="26" formatCode="General">
                  <c:v>112750.94500000001</c:v>
                </c:pt>
                <c:pt idx="27" formatCode="General">
                  <c:v>112497.14</c:v>
                </c:pt>
                <c:pt idx="28" formatCode="General">
                  <c:v>102489.705</c:v>
                </c:pt>
                <c:pt idx="29" formatCode="General">
                  <c:v>100412.465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D9-0949-A1D9-AE44D33F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68112"/>
        <c:axId val="505269824"/>
      </c:scatterChart>
      <c:valAx>
        <c:axId val="5052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9824"/>
        <c:crosses val="autoZero"/>
        <c:crossBetween val="midCat"/>
      </c:valAx>
      <c:valAx>
        <c:axId val="50526982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count_d!$B$1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count_d!$A$2:$A$31</c:f>
              <c:numCache>
                <c:formatCode>General</c:formatCode>
                <c:ptCount val="30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20.5</c:v>
                </c:pt>
                <c:pt idx="12">
                  <c:v>25.5</c:v>
                </c:pt>
                <c:pt idx="13">
                  <c:v>30.5</c:v>
                </c:pt>
                <c:pt idx="14">
                  <c:v>35.5</c:v>
                </c:pt>
                <c:pt idx="15">
                  <c:v>40.5</c:v>
                </c:pt>
                <c:pt idx="16">
                  <c:v>45.5</c:v>
                </c:pt>
                <c:pt idx="17">
                  <c:v>48.5</c:v>
                </c:pt>
                <c:pt idx="18">
                  <c:v>49.5</c:v>
                </c:pt>
                <c:pt idx="19">
                  <c:v>50.5</c:v>
                </c:pt>
                <c:pt idx="20">
                  <c:v>51.5</c:v>
                </c:pt>
                <c:pt idx="21">
                  <c:v>52.5</c:v>
                </c:pt>
                <c:pt idx="22">
                  <c:v>55.5</c:v>
                </c:pt>
                <c:pt idx="23">
                  <c:v>60.5</c:v>
                </c:pt>
                <c:pt idx="24">
                  <c:v>65.5</c:v>
                </c:pt>
                <c:pt idx="25">
                  <c:v>70.5</c:v>
                </c:pt>
                <c:pt idx="26">
                  <c:v>75.5</c:v>
                </c:pt>
                <c:pt idx="27">
                  <c:v>80.5</c:v>
                </c:pt>
                <c:pt idx="28">
                  <c:v>85.5</c:v>
                </c:pt>
                <c:pt idx="29">
                  <c:v>90.5</c:v>
                </c:pt>
              </c:numCache>
            </c:numRef>
          </c:xVal>
          <c:yVal>
            <c:numRef>
              <c:f>count_d!$B$2:$B$31</c:f>
              <c:numCache>
                <c:formatCode>0.00E+00</c:formatCode>
                <c:ptCount val="30"/>
                <c:pt idx="0">
                  <c:v>3520</c:v>
                </c:pt>
                <c:pt idx="1">
                  <c:v>2660</c:v>
                </c:pt>
                <c:pt idx="2">
                  <c:v>2070</c:v>
                </c:pt>
                <c:pt idx="3">
                  <c:v>1670</c:v>
                </c:pt>
                <c:pt idx="4">
                  <c:v>1360</c:v>
                </c:pt>
                <c:pt idx="5">
                  <c:v>1140</c:v>
                </c:pt>
                <c:pt idx="6">
                  <c:v>965.25</c:v>
                </c:pt>
                <c:pt idx="7">
                  <c:v>818.72</c:v>
                </c:pt>
                <c:pt idx="8">
                  <c:v>705.9</c:v>
                </c:pt>
                <c:pt idx="9">
                  <c:v>622.20000000000005</c:v>
                </c:pt>
                <c:pt idx="10" formatCode="General">
                  <c:v>544.96</c:v>
                </c:pt>
                <c:pt idx="11" formatCode="General">
                  <c:v>315.14</c:v>
                </c:pt>
                <c:pt idx="12" formatCode="General">
                  <c:v>200.2</c:v>
                </c:pt>
                <c:pt idx="13" formatCode="General">
                  <c:v>139.08000000000001</c:v>
                </c:pt>
                <c:pt idx="14" formatCode="General">
                  <c:v>103.58</c:v>
                </c:pt>
                <c:pt idx="15" formatCode="General">
                  <c:v>75.98</c:v>
                </c:pt>
                <c:pt idx="16" formatCode="General">
                  <c:v>59.92</c:v>
                </c:pt>
                <c:pt idx="17" formatCode="General">
                  <c:v>51.27</c:v>
                </c:pt>
                <c:pt idx="18" formatCode="General">
                  <c:v>49.23</c:v>
                </c:pt>
                <c:pt idx="19" formatCode="General">
                  <c:v>46.38</c:v>
                </c:pt>
                <c:pt idx="20" formatCode="General">
                  <c:v>43.17</c:v>
                </c:pt>
                <c:pt idx="21" formatCode="General">
                  <c:v>43.63</c:v>
                </c:pt>
                <c:pt idx="22" formatCode="General">
                  <c:v>39.520000000000003</c:v>
                </c:pt>
                <c:pt idx="23" formatCode="General">
                  <c:v>32.840000000000003</c:v>
                </c:pt>
                <c:pt idx="24" formatCode="General">
                  <c:v>27.78</c:v>
                </c:pt>
                <c:pt idx="25" formatCode="General">
                  <c:v>23.5</c:v>
                </c:pt>
                <c:pt idx="26" formatCode="General">
                  <c:v>19.78</c:v>
                </c:pt>
                <c:pt idx="27" formatCode="General">
                  <c:v>17.36</c:v>
                </c:pt>
                <c:pt idx="28" formatCode="General">
                  <c:v>14.02</c:v>
                </c:pt>
                <c:pt idx="29" formatCode="General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C-8A45-B672-DF732BD2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12720"/>
        <c:axId val="42432463"/>
      </c:scatterChart>
      <c:valAx>
        <c:axId val="19106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463"/>
        <c:crosses val="autoZero"/>
        <c:crossBetween val="midCat"/>
      </c:valAx>
      <c:valAx>
        <c:axId val="4243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79711</xdr:colOff>
      <xdr:row>20</xdr:row>
      <xdr:rowOff>145221</xdr:rowOff>
    </xdr:from>
    <xdr:to>
      <xdr:col>36</xdr:col>
      <xdr:colOff>268559</xdr:colOff>
      <xdr:row>50</xdr:row>
      <xdr:rowOff>63942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3FB96665-D7B2-FC36-38D7-CCCDEE8D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12</xdr:row>
      <xdr:rowOff>171450</xdr:rowOff>
    </xdr:from>
    <xdr:to>
      <xdr:col>24</xdr:col>
      <xdr:colOff>800100</xdr:colOff>
      <xdr:row>50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D0499F-DF37-75D4-A8C3-60258EFFD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0AE-9DC3-4D01-ACCB-EF0E427702B2}">
  <dimension ref="A1:N36"/>
  <sheetViews>
    <sheetView tabSelected="1" zoomScale="61" workbookViewId="0">
      <selection activeCell="B10" sqref="B10"/>
    </sheetView>
  </sheetViews>
  <sheetFormatPr defaultColWidth="8.85546875" defaultRowHeight="15"/>
  <cols>
    <col min="1" max="1" width="14.85546875" customWidth="1"/>
    <col min="2" max="2" width="18" customWidth="1"/>
    <col min="3" max="3" width="18.7109375" customWidth="1"/>
    <col min="4" max="9" width="14.85546875" customWidth="1"/>
    <col min="10" max="10" width="16.28515625" customWidth="1"/>
    <col min="11" max="11" width="13.85546875" customWidth="1"/>
    <col min="12" max="12" width="32" customWidth="1"/>
    <col min="13" max="13" width="14.85546875" customWidth="1"/>
    <col min="14" max="14" width="20.28515625" customWidth="1"/>
  </cols>
  <sheetData>
    <row r="1" spans="1:14" s="10" customFormat="1" ht="21">
      <c r="A1" s="9" t="s">
        <v>0</v>
      </c>
      <c r="B1" s="10" t="s">
        <v>13</v>
      </c>
      <c r="C1" s="10" t="s">
        <v>5</v>
      </c>
      <c r="D1" s="9" t="s">
        <v>1</v>
      </c>
      <c r="E1" s="9" t="s">
        <v>3</v>
      </c>
      <c r="F1" s="9" t="s">
        <v>8</v>
      </c>
      <c r="G1" s="9" t="s">
        <v>9</v>
      </c>
      <c r="H1" s="10" t="s">
        <v>7</v>
      </c>
      <c r="I1" s="10" t="s">
        <v>6</v>
      </c>
      <c r="J1" s="10" t="s">
        <v>4</v>
      </c>
      <c r="K1" s="10" t="s">
        <v>10</v>
      </c>
      <c r="L1" s="10" t="s">
        <v>11</v>
      </c>
      <c r="M1" s="10" t="s">
        <v>2</v>
      </c>
      <c r="N1" s="10" t="s">
        <v>12</v>
      </c>
    </row>
    <row r="2" spans="1:14">
      <c r="A2" s="1">
        <v>3520</v>
      </c>
      <c r="B2" s="1">
        <f>SQRT(A2*50)/50</f>
        <v>8.390470785361213</v>
      </c>
      <c r="C2">
        <f t="shared" ref="C2:C31" si="0">N2/A2</f>
        <v>1.6854996561581053E-2</v>
      </c>
      <c r="D2">
        <v>1</v>
      </c>
      <c r="E2">
        <f t="shared" ref="E2:E18" si="1">G2-F2</f>
        <v>5.5</v>
      </c>
      <c r="F2">
        <v>4.5</v>
      </c>
      <c r="G2">
        <v>10</v>
      </c>
      <c r="H2" s="1">
        <v>1E-3</v>
      </c>
      <c r="I2" s="1">
        <f t="shared" ref="I2:I18" si="2">H2/E2</f>
        <v>1.8181818181818183E-4</v>
      </c>
      <c r="J2" s="1">
        <f t="shared" ref="J2:J18" si="3">A2/D2*E2^2</f>
        <v>106480</v>
      </c>
      <c r="K2">
        <f t="shared" ref="K2:K12" si="4">SQRT((E2^4)*(B2^2)+(A2^2)*(2*H2)^2)</f>
        <v>253.90935705483562</v>
      </c>
      <c r="L2" s="8">
        <f t="shared" ref="L2:L31" si="5">E2*SQRT(E2^2*N2^2+4*A2^2*H2^2)</f>
        <v>1795.1376655844531</v>
      </c>
      <c r="M2">
        <v>55.15</v>
      </c>
      <c r="N2">
        <f>SQRT(A2)</f>
        <v>59.329587896765304</v>
      </c>
    </row>
    <row r="3" spans="1:14">
      <c r="A3" s="1">
        <v>2660</v>
      </c>
      <c r="B3" s="1">
        <f t="shared" ref="B3:B31" si="6">SQRT(A3*50)/50</f>
        <v>7.2938330115241881</v>
      </c>
      <c r="C3">
        <f t="shared" si="0"/>
        <v>1.9389168358237032E-2</v>
      </c>
      <c r="D3">
        <v>1</v>
      </c>
      <c r="E3">
        <f t="shared" si="1"/>
        <v>6.5</v>
      </c>
      <c r="F3">
        <v>4.5</v>
      </c>
      <c r="G3">
        <v>11</v>
      </c>
      <c r="H3" s="1">
        <v>1E-3</v>
      </c>
      <c r="I3" s="1">
        <f t="shared" si="2"/>
        <v>1.5384615384615385E-4</v>
      </c>
      <c r="J3" s="1">
        <f t="shared" si="3"/>
        <v>112385</v>
      </c>
      <c r="K3">
        <f t="shared" si="4"/>
        <v>308.21036225279647</v>
      </c>
      <c r="L3" s="8">
        <f t="shared" si="5"/>
        <v>2179.3260486673398</v>
      </c>
      <c r="M3">
        <v>48.46</v>
      </c>
      <c r="N3">
        <f>SQRT(A3)</f>
        <v>51.575187832910508</v>
      </c>
    </row>
    <row r="4" spans="1:14">
      <c r="A4" s="1">
        <v>2070</v>
      </c>
      <c r="B4" s="1">
        <f t="shared" si="6"/>
        <v>6.4342831768581652</v>
      </c>
      <c r="C4">
        <f t="shared" si="0"/>
        <v>2.1979349113192898E-2</v>
      </c>
      <c r="D4">
        <v>1</v>
      </c>
      <c r="E4">
        <f t="shared" si="1"/>
        <v>7.5</v>
      </c>
      <c r="F4">
        <v>4.5</v>
      </c>
      <c r="G4">
        <v>12</v>
      </c>
      <c r="H4" s="1">
        <v>1E-3</v>
      </c>
      <c r="I4" s="1">
        <f t="shared" si="2"/>
        <v>1.3333333333333334E-4</v>
      </c>
      <c r="J4" s="1">
        <f t="shared" si="3"/>
        <v>116437.5</v>
      </c>
      <c r="K4">
        <f t="shared" si="4"/>
        <v>361.95210608587433</v>
      </c>
      <c r="L4" s="8">
        <f t="shared" si="5"/>
        <v>2559.4088140623408</v>
      </c>
      <c r="M4">
        <v>46.61</v>
      </c>
      <c r="N4">
        <f t="shared" ref="N2:N31" si="7">SQRT(A4)</f>
        <v>45.4972526643093</v>
      </c>
    </row>
    <row r="5" spans="1:14">
      <c r="A5" s="1">
        <v>1670</v>
      </c>
      <c r="B5" s="1">
        <f t="shared" si="6"/>
        <v>5.7792733107199554</v>
      </c>
      <c r="C5">
        <f t="shared" si="0"/>
        <v>2.4470439211619819E-2</v>
      </c>
      <c r="D5">
        <v>1</v>
      </c>
      <c r="E5">
        <f t="shared" si="1"/>
        <v>8.5</v>
      </c>
      <c r="F5">
        <v>4.5</v>
      </c>
      <c r="G5">
        <v>13</v>
      </c>
      <c r="H5" s="1">
        <v>1E-3</v>
      </c>
      <c r="I5" s="1">
        <f t="shared" si="2"/>
        <v>1.1764705882352942E-4</v>
      </c>
      <c r="J5" s="1">
        <f t="shared" si="3"/>
        <v>120657.5</v>
      </c>
      <c r="K5">
        <f t="shared" si="4"/>
        <v>417.56585480616104</v>
      </c>
      <c r="L5" s="8">
        <f t="shared" si="5"/>
        <v>2952.6785072371154</v>
      </c>
      <c r="M5">
        <v>47.18</v>
      </c>
      <c r="N5">
        <f t="shared" si="7"/>
        <v>40.865633483405098</v>
      </c>
    </row>
    <row r="6" spans="1:14" s="5" customFormat="1">
      <c r="A6" s="4">
        <v>1360</v>
      </c>
      <c r="B6" s="1">
        <f t="shared" si="6"/>
        <v>5.215361924162119</v>
      </c>
      <c r="C6" s="4">
        <f t="shared" si="0"/>
        <v>2.711630722733202E-2</v>
      </c>
      <c r="D6" s="5">
        <v>1</v>
      </c>
      <c r="E6" s="5">
        <f t="shared" si="1"/>
        <v>9.5</v>
      </c>
      <c r="F6">
        <v>4.5</v>
      </c>
      <c r="G6" s="5">
        <v>14</v>
      </c>
      <c r="H6" s="4">
        <v>1E-3</v>
      </c>
      <c r="I6" s="4">
        <f t="shared" si="2"/>
        <v>1.0526315789473685E-4</v>
      </c>
      <c r="J6" s="4">
        <f t="shared" si="3"/>
        <v>122740</v>
      </c>
      <c r="K6">
        <f t="shared" si="4"/>
        <v>470.69427275037032</v>
      </c>
      <c r="L6" s="8">
        <f t="shared" si="5"/>
        <v>3328.3558562148969</v>
      </c>
      <c r="M6" s="5">
        <v>40.950000000000003</v>
      </c>
      <c r="N6">
        <f t="shared" si="7"/>
        <v>36.878177829171548</v>
      </c>
    </row>
    <row r="7" spans="1:14">
      <c r="A7" s="1">
        <v>1140</v>
      </c>
      <c r="B7" s="1">
        <f t="shared" si="6"/>
        <v>4.7749345545253288</v>
      </c>
      <c r="C7">
        <f t="shared" si="0"/>
        <v>2.961744388795462E-2</v>
      </c>
      <c r="D7">
        <v>1</v>
      </c>
      <c r="E7">
        <f t="shared" si="1"/>
        <v>10.5</v>
      </c>
      <c r="F7">
        <v>4.5</v>
      </c>
      <c r="G7">
        <v>15</v>
      </c>
      <c r="H7" s="1">
        <v>1E-3</v>
      </c>
      <c r="I7" s="1">
        <f t="shared" si="2"/>
        <v>9.5238095238095241E-5</v>
      </c>
      <c r="J7" s="1">
        <f t="shared" si="3"/>
        <v>125685</v>
      </c>
      <c r="K7">
        <f t="shared" si="4"/>
        <v>526.44147196055894</v>
      </c>
      <c r="L7" s="8">
        <f t="shared" si="5"/>
        <v>3722.5454159217456</v>
      </c>
      <c r="M7">
        <v>36.43</v>
      </c>
      <c r="N7">
        <f t="shared" si="7"/>
        <v>33.763886032268267</v>
      </c>
    </row>
    <row r="8" spans="1:14">
      <c r="A8" s="1">
        <v>965.25</v>
      </c>
      <c r="B8" s="1">
        <f t="shared" si="6"/>
        <v>4.3937455547630426</v>
      </c>
      <c r="C8">
        <f t="shared" si="0"/>
        <v>3.2186969972351175E-2</v>
      </c>
      <c r="D8">
        <v>1</v>
      </c>
      <c r="E8">
        <f t="shared" si="1"/>
        <v>11.5</v>
      </c>
      <c r="F8">
        <v>4.5</v>
      </c>
      <c r="G8">
        <v>16</v>
      </c>
      <c r="H8" s="1">
        <v>1E-3</v>
      </c>
      <c r="I8" s="1">
        <f t="shared" si="2"/>
        <v>8.6956521739130441E-5</v>
      </c>
      <c r="J8" s="1">
        <f t="shared" si="3"/>
        <v>127654.3125</v>
      </c>
      <c r="K8">
        <f t="shared" si="4"/>
        <v>581.07605646141531</v>
      </c>
      <c r="L8" s="8">
        <f t="shared" si="5"/>
        <v>4108.8655005275559</v>
      </c>
      <c r="M8">
        <v>27.17</v>
      </c>
      <c r="N8">
        <f t="shared" si="7"/>
        <v>31.068472765811968</v>
      </c>
    </row>
    <row r="9" spans="1:14" s="7" customFormat="1">
      <c r="A9" s="6">
        <v>818.72</v>
      </c>
      <c r="B9" s="1">
        <f t="shared" si="6"/>
        <v>4.046529377132952</v>
      </c>
      <c r="C9" s="7">
        <f t="shared" si="0"/>
        <v>3.4948802555712415E-2</v>
      </c>
      <c r="D9" s="7">
        <v>1</v>
      </c>
      <c r="E9" s="7">
        <f t="shared" si="1"/>
        <v>12.5</v>
      </c>
      <c r="F9">
        <v>4.5</v>
      </c>
      <c r="G9" s="7">
        <v>17</v>
      </c>
      <c r="H9" s="6">
        <v>1E-3</v>
      </c>
      <c r="I9" s="6">
        <f t="shared" si="2"/>
        <v>8.0000000000000007E-5</v>
      </c>
      <c r="J9" s="6">
        <f t="shared" si="3"/>
        <v>127925</v>
      </c>
      <c r="K9">
        <f t="shared" si="4"/>
        <v>632.27233547716889</v>
      </c>
      <c r="L9" s="8">
        <f t="shared" si="5"/>
        <v>4470.8724192291602</v>
      </c>
      <c r="M9" s="7">
        <v>26.39</v>
      </c>
      <c r="N9">
        <f t="shared" si="7"/>
        <v>28.613283628412869</v>
      </c>
    </row>
    <row r="10" spans="1:14" s="7" customFormat="1">
      <c r="A10" s="6">
        <v>705.9</v>
      </c>
      <c r="B10" s="1">
        <f t="shared" si="6"/>
        <v>3.7573927130391893</v>
      </c>
      <c r="C10" s="7">
        <f t="shared" si="0"/>
        <v>3.7638162161367478E-2</v>
      </c>
      <c r="D10" s="7">
        <v>1</v>
      </c>
      <c r="E10" s="7">
        <f t="shared" si="1"/>
        <v>13.5</v>
      </c>
      <c r="F10">
        <v>4.5</v>
      </c>
      <c r="G10" s="7">
        <v>18</v>
      </c>
      <c r="H10" s="6">
        <v>1E-3</v>
      </c>
      <c r="I10" s="6">
        <f t="shared" si="2"/>
        <v>7.4074074074074073E-5</v>
      </c>
      <c r="J10" s="6">
        <f t="shared" si="3"/>
        <v>128650.27499999999</v>
      </c>
      <c r="K10">
        <f t="shared" si="4"/>
        <v>684.78627728236495</v>
      </c>
      <c r="L10" s="8">
        <f t="shared" si="5"/>
        <v>4842.1974222109629</v>
      </c>
      <c r="M10" s="7">
        <v>22.68</v>
      </c>
      <c r="N10">
        <f t="shared" si="7"/>
        <v>26.568778669709303</v>
      </c>
    </row>
    <row r="11" spans="1:14">
      <c r="A11" s="1">
        <v>622.20000000000005</v>
      </c>
      <c r="B11" s="1">
        <f t="shared" si="6"/>
        <v>3.5276054201114952</v>
      </c>
      <c r="C11">
        <f t="shared" si="0"/>
        <v>4.0089902184366095E-2</v>
      </c>
      <c r="D11">
        <v>1</v>
      </c>
      <c r="E11">
        <f t="shared" si="1"/>
        <v>14.5</v>
      </c>
      <c r="F11">
        <v>4.5</v>
      </c>
      <c r="G11">
        <v>19</v>
      </c>
      <c r="H11" s="1">
        <v>1E-3</v>
      </c>
      <c r="I11" s="1">
        <f t="shared" si="2"/>
        <v>6.8965517241379313E-5</v>
      </c>
      <c r="J11" s="1">
        <f t="shared" si="3"/>
        <v>130817.55</v>
      </c>
      <c r="K11">
        <f t="shared" si="4"/>
        <v>741.6800835140175</v>
      </c>
      <c r="L11" s="8">
        <f t="shared" si="5"/>
        <v>5244.4938236419384</v>
      </c>
      <c r="M11">
        <v>21.09</v>
      </c>
      <c r="N11">
        <f t="shared" si="7"/>
        <v>24.943937139112585</v>
      </c>
    </row>
    <row r="12" spans="1:14">
      <c r="A12">
        <v>544.96</v>
      </c>
      <c r="B12" s="1">
        <f t="shared" si="6"/>
        <v>3.3013936451141359</v>
      </c>
      <c r="C12">
        <f t="shared" si="0"/>
        <v>4.2836865711728928E-2</v>
      </c>
      <c r="D12">
        <v>1</v>
      </c>
      <c r="E12">
        <f t="shared" si="1"/>
        <v>15.5</v>
      </c>
      <c r="F12">
        <v>4.5</v>
      </c>
      <c r="G12">
        <v>20</v>
      </c>
      <c r="H12" s="1">
        <v>1E-3</v>
      </c>
      <c r="I12" s="1">
        <f t="shared" si="2"/>
        <v>6.4516129032258067E-5</v>
      </c>
      <c r="J12">
        <f t="shared" si="3"/>
        <v>130926.64000000001</v>
      </c>
      <c r="K12">
        <f t="shared" si="4"/>
        <v>793.16057209470921</v>
      </c>
      <c r="L12" s="8">
        <f t="shared" si="5"/>
        <v>5608.5123392150026</v>
      </c>
      <c r="M12">
        <v>20.170000000000002</v>
      </c>
      <c r="N12">
        <f t="shared" si="7"/>
        <v>23.344378338263798</v>
      </c>
    </row>
    <row r="13" spans="1:14">
      <c r="A13">
        <v>315.14</v>
      </c>
      <c r="B13" s="1">
        <f t="shared" si="6"/>
        <v>2.5105377909922009</v>
      </c>
      <c r="C13">
        <f t="shared" si="0"/>
        <v>5.6331100350183433E-2</v>
      </c>
      <c r="D13">
        <v>1</v>
      </c>
      <c r="E13">
        <f t="shared" si="1"/>
        <v>20.5</v>
      </c>
      <c r="F13">
        <v>4.5</v>
      </c>
      <c r="G13">
        <v>25</v>
      </c>
      <c r="H13" s="1">
        <v>1E-3</v>
      </c>
      <c r="I13" s="1">
        <f t="shared" si="2"/>
        <v>4.8780487804878051E-5</v>
      </c>
      <c r="J13">
        <f t="shared" si="3"/>
        <v>132437.58499999999</v>
      </c>
      <c r="K13">
        <f>SQRT((E13^4)*(B13^2)+(A13^2)*(2*H13)^2)</f>
        <v>1055.0536949264138</v>
      </c>
      <c r="L13" s="8">
        <f t="shared" si="5"/>
        <v>7460.3660796084359</v>
      </c>
      <c r="M13">
        <v>20.63</v>
      </c>
      <c r="N13">
        <f t="shared" si="7"/>
        <v>17.752182964356805</v>
      </c>
    </row>
    <row r="14" spans="1:14">
      <c r="A14">
        <v>200.2</v>
      </c>
      <c r="B14" s="1">
        <f t="shared" si="6"/>
        <v>2.0009997501249219</v>
      </c>
      <c r="C14">
        <f t="shared" si="0"/>
        <v>7.0675349274021956E-2</v>
      </c>
      <c r="D14">
        <v>1</v>
      </c>
      <c r="E14">
        <f t="shared" si="1"/>
        <v>25.5</v>
      </c>
      <c r="F14">
        <v>4.5</v>
      </c>
      <c r="G14">
        <v>30</v>
      </c>
      <c r="H14" s="1">
        <v>1E-3</v>
      </c>
      <c r="I14" s="1">
        <f t="shared" si="2"/>
        <v>3.9215686274509805E-5</v>
      </c>
      <c r="J14">
        <f t="shared" si="3"/>
        <v>130180.04999999999</v>
      </c>
      <c r="K14">
        <f t="shared" ref="K14:K31" si="8">SQRT((E14^4)*(B14^2)+(A14^2)*(2*H14)^2)</f>
        <v>1301.1501491258261</v>
      </c>
      <c r="L14" s="8">
        <f t="shared" si="5"/>
        <v>9200.5261675995498</v>
      </c>
      <c r="M14">
        <v>13.54</v>
      </c>
      <c r="N14">
        <f t="shared" si="7"/>
        <v>14.149204924659195</v>
      </c>
    </row>
    <row r="15" spans="1:14">
      <c r="A15">
        <v>139.08000000000001</v>
      </c>
      <c r="B15" s="1">
        <f t="shared" si="6"/>
        <v>1.6678129391511507</v>
      </c>
      <c r="C15">
        <f t="shared" si="0"/>
        <v>8.4794495184386351E-2</v>
      </c>
      <c r="D15">
        <v>1</v>
      </c>
      <c r="E15">
        <f t="shared" si="1"/>
        <v>30.5</v>
      </c>
      <c r="F15">
        <v>4.5</v>
      </c>
      <c r="G15">
        <v>35</v>
      </c>
      <c r="H15" s="1">
        <v>1E-3</v>
      </c>
      <c r="I15" s="1">
        <f t="shared" si="2"/>
        <v>3.2786885245901642E-5</v>
      </c>
      <c r="J15">
        <f t="shared" si="3"/>
        <v>129379.17000000001</v>
      </c>
      <c r="K15">
        <f t="shared" si="8"/>
        <v>1551.4830115805282</v>
      </c>
      <c r="L15" s="8">
        <f t="shared" si="5"/>
        <v>10970.64468792604</v>
      </c>
      <c r="M15">
        <v>11.75</v>
      </c>
      <c r="N15">
        <f t="shared" si="7"/>
        <v>11.793218390244455</v>
      </c>
    </row>
    <row r="16" spans="1:14">
      <c r="A16" s="3">
        <v>103.58</v>
      </c>
      <c r="B16" s="1">
        <f t="shared" si="6"/>
        <v>1.4393053880257656</v>
      </c>
      <c r="C16" s="3">
        <f t="shared" si="0"/>
        <v>9.8256671178929722E-2</v>
      </c>
      <c r="D16" s="3">
        <v>1</v>
      </c>
      <c r="E16" s="3">
        <f t="shared" si="1"/>
        <v>35.5</v>
      </c>
      <c r="F16">
        <v>4.5</v>
      </c>
      <c r="G16" s="3">
        <v>40</v>
      </c>
      <c r="H16" s="2">
        <v>1E-3</v>
      </c>
      <c r="I16" s="2">
        <f t="shared" si="2"/>
        <v>2.8169014084507043E-5</v>
      </c>
      <c r="J16" s="3">
        <f t="shared" si="3"/>
        <v>130536.69499999999</v>
      </c>
      <c r="K16">
        <f t="shared" si="8"/>
        <v>1813.8846270891281</v>
      </c>
      <c r="L16" s="8">
        <f t="shared" si="5"/>
        <v>12826.103225754636</v>
      </c>
      <c r="M16" s="3">
        <v>10.38</v>
      </c>
      <c r="N16">
        <f t="shared" si="7"/>
        <v>10.17742600071354</v>
      </c>
    </row>
    <row r="17" spans="1:14">
      <c r="A17">
        <v>75.98</v>
      </c>
      <c r="B17" s="1">
        <f t="shared" si="6"/>
        <v>1.2327205684987981</v>
      </c>
      <c r="C17">
        <f t="shared" si="0"/>
        <v>0.11472296305522982</v>
      </c>
      <c r="D17">
        <v>1</v>
      </c>
      <c r="E17">
        <f t="shared" si="1"/>
        <v>40.5</v>
      </c>
      <c r="F17">
        <v>4.5</v>
      </c>
      <c r="G17">
        <v>45</v>
      </c>
      <c r="H17" s="1">
        <v>1E-3</v>
      </c>
      <c r="I17" s="1">
        <f t="shared" si="2"/>
        <v>2.469135802469136E-5</v>
      </c>
      <c r="J17">
        <f t="shared" si="3"/>
        <v>124626.19500000001</v>
      </c>
      <c r="K17">
        <f t="shared" si="8"/>
        <v>2021.9699181903873</v>
      </c>
      <c r="L17" s="8">
        <f t="shared" si="5"/>
        <v>14297.487689281052</v>
      </c>
      <c r="M17">
        <v>9.61</v>
      </c>
      <c r="N17">
        <f t="shared" si="7"/>
        <v>8.7166507329363618</v>
      </c>
    </row>
    <row r="18" spans="1:14">
      <c r="A18">
        <v>59.92</v>
      </c>
      <c r="B18" s="1">
        <f t="shared" si="6"/>
        <v>1.0947145746723208</v>
      </c>
      <c r="C18">
        <f t="shared" si="0"/>
        <v>0.12918559733220045</v>
      </c>
      <c r="D18">
        <v>1</v>
      </c>
      <c r="E18">
        <f t="shared" si="1"/>
        <v>45.5</v>
      </c>
      <c r="F18">
        <v>4.5</v>
      </c>
      <c r="G18">
        <v>50</v>
      </c>
      <c r="H18" s="1">
        <v>1E-3</v>
      </c>
      <c r="I18" s="1">
        <f t="shared" si="2"/>
        <v>2.1978021978021977E-5</v>
      </c>
      <c r="J18">
        <f t="shared" si="3"/>
        <v>124049.38</v>
      </c>
      <c r="K18">
        <f t="shared" si="8"/>
        <v>2266.3328513838446</v>
      </c>
      <c r="L18" s="8">
        <f t="shared" si="5"/>
        <v>16025.394181646683</v>
      </c>
      <c r="M18">
        <v>6.9</v>
      </c>
      <c r="N18">
        <f t="shared" si="7"/>
        <v>7.7408009921454513</v>
      </c>
    </row>
    <row r="19" spans="1:14">
      <c r="A19">
        <v>51.27</v>
      </c>
      <c r="B19" s="1">
        <f t="shared" si="6"/>
        <v>1.0126203632161463</v>
      </c>
      <c r="C19">
        <f t="shared" si="0"/>
        <v>0.13965881131221411</v>
      </c>
      <c r="D19">
        <v>1</v>
      </c>
      <c r="E19">
        <f t="shared" ref="E19:E20" si="9">G19-F19</f>
        <v>48.5</v>
      </c>
      <c r="F19">
        <v>4.5</v>
      </c>
      <c r="G19">
        <v>53</v>
      </c>
      <c r="H19" s="1">
        <v>1E-3</v>
      </c>
      <c r="I19" s="1">
        <f t="shared" ref="I19:I20" si="10">H19/E19</f>
        <v>2.0618556701030927E-5</v>
      </c>
      <c r="J19">
        <f t="shared" ref="J19:J20" si="11">A19/D19*E19^2</f>
        <v>120599.85750000001</v>
      </c>
      <c r="K19">
        <f t="shared" si="8"/>
        <v>2381.9362515823027</v>
      </c>
      <c r="L19" s="8">
        <f t="shared" si="5"/>
        <v>16842.833477090302</v>
      </c>
      <c r="M19">
        <v>5.99</v>
      </c>
      <c r="N19">
        <f t="shared" si="7"/>
        <v>7.1603072559772185</v>
      </c>
    </row>
    <row r="20" spans="1:14">
      <c r="A20">
        <v>49.23</v>
      </c>
      <c r="B20" s="1">
        <f t="shared" si="6"/>
        <v>0.99227012451247365</v>
      </c>
      <c r="C20">
        <f t="shared" si="0"/>
        <v>0.14252304160300427</v>
      </c>
      <c r="D20">
        <v>1</v>
      </c>
      <c r="E20">
        <f t="shared" si="9"/>
        <v>49.5</v>
      </c>
      <c r="F20">
        <v>4.5</v>
      </c>
      <c r="G20">
        <v>54</v>
      </c>
      <c r="H20" s="1">
        <v>1E-3</v>
      </c>
      <c r="I20" s="1">
        <f t="shared" si="10"/>
        <v>2.0202020202020203E-5</v>
      </c>
      <c r="J20">
        <f t="shared" si="11"/>
        <v>120625.8075</v>
      </c>
      <c r="K20">
        <f t="shared" si="8"/>
        <v>2431.3098745803404</v>
      </c>
      <c r="L20" s="8">
        <f t="shared" si="5"/>
        <v>17191.957671554133</v>
      </c>
      <c r="M20">
        <v>8.75</v>
      </c>
      <c r="N20">
        <f t="shared" si="7"/>
        <v>7.0164093381159001</v>
      </c>
    </row>
    <row r="21" spans="1:14" s="5" customFormat="1">
      <c r="A21" s="5">
        <v>46.38</v>
      </c>
      <c r="B21" s="1">
        <f t="shared" si="6"/>
        <v>0.96311993022676046</v>
      </c>
      <c r="C21" s="5">
        <f t="shared" si="0"/>
        <v>0.14683670413093075</v>
      </c>
      <c r="D21" s="5">
        <v>1</v>
      </c>
      <c r="E21" s="5">
        <f>G21-F21</f>
        <v>50.5</v>
      </c>
      <c r="F21">
        <v>4.5</v>
      </c>
      <c r="G21" s="5">
        <v>55</v>
      </c>
      <c r="H21" s="4">
        <v>1E-3</v>
      </c>
      <c r="I21" s="4">
        <f>H21/E21</f>
        <v>1.9801980198019803E-5</v>
      </c>
      <c r="J21" s="5">
        <f>A21/D21*E21^2</f>
        <v>118280.595</v>
      </c>
      <c r="K21">
        <f t="shared" si="8"/>
        <v>2456.1966038123696</v>
      </c>
      <c r="L21" s="8">
        <f t="shared" si="5"/>
        <v>17367.933364167598</v>
      </c>
      <c r="M21" s="5">
        <v>7.27</v>
      </c>
      <c r="N21">
        <f t="shared" si="7"/>
        <v>6.8102863375925686</v>
      </c>
    </row>
    <row r="22" spans="1:14" s="5" customFormat="1">
      <c r="A22" s="5">
        <v>43.17</v>
      </c>
      <c r="B22" s="1">
        <f t="shared" si="6"/>
        <v>0.92919319842538672</v>
      </c>
      <c r="C22" s="5">
        <f t="shared" si="0"/>
        <v>0.15219801057192681</v>
      </c>
      <c r="D22" s="5">
        <v>1</v>
      </c>
      <c r="E22" s="5">
        <f t="shared" ref="E22:E23" si="12">G22-F22</f>
        <v>51.5</v>
      </c>
      <c r="F22">
        <v>4.5</v>
      </c>
      <c r="G22" s="5">
        <v>56</v>
      </c>
      <c r="H22" s="4">
        <v>1E-3</v>
      </c>
      <c r="I22" s="4">
        <f t="shared" ref="I22:I23" si="13">H22/E22</f>
        <v>1.9417475728155339E-5</v>
      </c>
      <c r="J22" s="5">
        <f t="shared" ref="J22:J23" si="14">A22/D22*E22^2</f>
        <v>114497.63250000001</v>
      </c>
      <c r="K22">
        <f t="shared" si="8"/>
        <v>2464.4526620361562</v>
      </c>
      <c r="L22" s="8">
        <f t="shared" si="5"/>
        <v>17426.312448982892</v>
      </c>
      <c r="M22" s="5">
        <v>6.5</v>
      </c>
      <c r="N22">
        <f t="shared" si="7"/>
        <v>6.570388116390081</v>
      </c>
    </row>
    <row r="23" spans="1:14" s="5" customFormat="1">
      <c r="A23" s="5">
        <v>43.63</v>
      </c>
      <c r="B23" s="1">
        <f t="shared" si="6"/>
        <v>0.93413061185253965</v>
      </c>
      <c r="C23" s="5">
        <f t="shared" si="0"/>
        <v>0.15139355722091896</v>
      </c>
      <c r="D23" s="5">
        <v>1</v>
      </c>
      <c r="E23" s="5">
        <f t="shared" si="12"/>
        <v>52.5</v>
      </c>
      <c r="F23">
        <v>4.5</v>
      </c>
      <c r="G23" s="5">
        <v>57</v>
      </c>
      <c r="H23" s="4">
        <v>1E-3</v>
      </c>
      <c r="I23" s="4">
        <f t="shared" si="13"/>
        <v>1.9047619047619049E-5</v>
      </c>
      <c r="J23" s="5">
        <f t="shared" si="14"/>
        <v>120255.1875</v>
      </c>
      <c r="K23">
        <f t="shared" si="8"/>
        <v>2574.6975003972425</v>
      </c>
      <c r="L23" s="8">
        <f t="shared" si="5"/>
        <v>18205.861186272137</v>
      </c>
      <c r="M23" s="5">
        <v>7.59</v>
      </c>
      <c r="N23">
        <f t="shared" si="7"/>
        <v>6.605300901548695</v>
      </c>
    </row>
    <row r="24" spans="1:14">
      <c r="A24">
        <v>39.520000000000003</v>
      </c>
      <c r="B24" s="1">
        <f t="shared" si="6"/>
        <v>0.88904443083571483</v>
      </c>
      <c r="C24">
        <f t="shared" si="0"/>
        <v>0.15907119074394444</v>
      </c>
      <c r="D24">
        <v>1</v>
      </c>
      <c r="E24">
        <f t="shared" ref="E24:E31" si="15">G24-F24</f>
        <v>55.5</v>
      </c>
      <c r="F24">
        <v>4.5</v>
      </c>
      <c r="G24">
        <v>60</v>
      </c>
      <c r="H24" s="1">
        <v>1E-3</v>
      </c>
      <c r="I24" s="1">
        <f t="shared" ref="I24:I31" si="16">H24/E24</f>
        <v>1.8018018018018019E-5</v>
      </c>
      <c r="J24">
        <f t="shared" ref="J24:J31" si="17">A24/D24*E24^2</f>
        <v>121731.48000000001</v>
      </c>
      <c r="K24">
        <f t="shared" si="8"/>
        <v>2738.4791092223659</v>
      </c>
      <c r="L24" s="8">
        <f t="shared" si="5"/>
        <v>19363.971971507097</v>
      </c>
      <c r="M24">
        <v>5.58</v>
      </c>
      <c r="N24">
        <f t="shared" si="7"/>
        <v>6.2864934582006846</v>
      </c>
    </row>
    <row r="25" spans="1:14">
      <c r="A25">
        <v>32.840000000000003</v>
      </c>
      <c r="B25" s="1">
        <f t="shared" si="6"/>
        <v>0.81043198357419244</v>
      </c>
      <c r="C25">
        <f t="shared" si="0"/>
        <v>0.174501203189944</v>
      </c>
      <c r="D25">
        <v>1</v>
      </c>
      <c r="E25">
        <f t="shared" si="15"/>
        <v>60.5</v>
      </c>
      <c r="F25">
        <v>4.5</v>
      </c>
      <c r="G25">
        <v>65</v>
      </c>
      <c r="H25" s="1">
        <v>1E-3</v>
      </c>
      <c r="I25" s="1">
        <f t="shared" si="16"/>
        <v>1.6528925619834711E-5</v>
      </c>
      <c r="J25">
        <f t="shared" si="17"/>
        <v>120202.61000000002</v>
      </c>
      <c r="K25">
        <f t="shared" si="8"/>
        <v>2966.3836686045629</v>
      </c>
      <c r="L25" s="8">
        <f t="shared" si="5"/>
        <v>20975.500447958686</v>
      </c>
      <c r="M25">
        <v>6.28</v>
      </c>
      <c r="N25">
        <f t="shared" si="7"/>
        <v>5.7306195127577615</v>
      </c>
    </row>
    <row r="26" spans="1:14">
      <c r="A26">
        <v>27.78</v>
      </c>
      <c r="B26" s="1">
        <f t="shared" si="6"/>
        <v>0.74538580614336891</v>
      </c>
      <c r="C26">
        <f t="shared" si="0"/>
        <v>0.18972907059905597</v>
      </c>
      <c r="D26">
        <v>1</v>
      </c>
      <c r="E26">
        <f t="shared" si="15"/>
        <v>65.5</v>
      </c>
      <c r="F26">
        <v>4.5</v>
      </c>
      <c r="G26">
        <v>70</v>
      </c>
      <c r="H26" s="1">
        <v>1E-3</v>
      </c>
      <c r="I26" s="1">
        <f t="shared" si="16"/>
        <v>1.5267175572519083E-5</v>
      </c>
      <c r="J26">
        <f t="shared" si="17"/>
        <v>119183.145</v>
      </c>
      <c r="K26">
        <f t="shared" si="8"/>
        <v>3197.891455289237</v>
      </c>
      <c r="L26" s="8">
        <f t="shared" si="5"/>
        <v>22612.507624761147</v>
      </c>
      <c r="M26">
        <v>5.13</v>
      </c>
      <c r="N26">
        <f t="shared" si="7"/>
        <v>5.2706735812417751</v>
      </c>
    </row>
    <row r="27" spans="1:14">
      <c r="A27">
        <v>23.5</v>
      </c>
      <c r="B27" s="1">
        <f t="shared" si="6"/>
        <v>0.68556546004010444</v>
      </c>
      <c r="C27">
        <f t="shared" si="0"/>
        <v>0.2062842492517587</v>
      </c>
      <c r="D27">
        <v>1</v>
      </c>
      <c r="E27">
        <f t="shared" si="15"/>
        <v>70.5</v>
      </c>
      <c r="F27">
        <v>4.5</v>
      </c>
      <c r="G27">
        <v>75</v>
      </c>
      <c r="H27" s="1">
        <v>1E-3</v>
      </c>
      <c r="I27" s="1">
        <f t="shared" si="16"/>
        <v>1.4184397163120568E-5</v>
      </c>
      <c r="J27">
        <f t="shared" si="17"/>
        <v>116800.875</v>
      </c>
      <c r="K27">
        <f t="shared" si="8"/>
        <v>3407.4317280884734</v>
      </c>
      <c r="L27" s="8">
        <f t="shared" si="5"/>
        <v>24094.181039164465</v>
      </c>
      <c r="M27">
        <v>5.0199999999999996</v>
      </c>
      <c r="N27">
        <f t="shared" si="7"/>
        <v>4.8476798574163293</v>
      </c>
    </row>
    <row r="28" spans="1:14">
      <c r="A28">
        <v>19.78</v>
      </c>
      <c r="B28" s="1">
        <f t="shared" si="6"/>
        <v>0.62896740774065552</v>
      </c>
      <c r="C28">
        <f t="shared" si="0"/>
        <v>0.22484687520664393</v>
      </c>
      <c r="D28">
        <v>1</v>
      </c>
      <c r="E28">
        <f t="shared" si="15"/>
        <v>75.5</v>
      </c>
      <c r="F28">
        <v>4.5</v>
      </c>
      <c r="G28">
        <v>80</v>
      </c>
      <c r="H28" s="1">
        <v>1E-3</v>
      </c>
      <c r="I28" s="1">
        <f t="shared" si="16"/>
        <v>1.3245033112582782E-5</v>
      </c>
      <c r="J28">
        <f t="shared" si="17"/>
        <v>112750.94500000001</v>
      </c>
      <c r="K28">
        <f t="shared" si="8"/>
        <v>3585.2714661919249</v>
      </c>
      <c r="L28" s="8">
        <f t="shared" si="5"/>
        <v>25351.697835788134</v>
      </c>
      <c r="M28">
        <v>4.53</v>
      </c>
      <c r="N28">
        <f t="shared" si="7"/>
        <v>4.4474711915874172</v>
      </c>
    </row>
    <row r="29" spans="1:14">
      <c r="A29">
        <v>17.36</v>
      </c>
      <c r="B29" s="1">
        <f t="shared" si="6"/>
        <v>0.58923679450624933</v>
      </c>
      <c r="C29">
        <f t="shared" si="0"/>
        <v>0.24000768036865966</v>
      </c>
      <c r="D29">
        <v>1</v>
      </c>
      <c r="E29">
        <f t="shared" si="15"/>
        <v>80.5</v>
      </c>
      <c r="F29">
        <v>4.5</v>
      </c>
      <c r="G29">
        <v>85</v>
      </c>
      <c r="H29" s="1">
        <v>1E-3</v>
      </c>
      <c r="I29" s="1">
        <f t="shared" si="16"/>
        <v>1.2422360248447205E-5</v>
      </c>
      <c r="J29">
        <f t="shared" si="17"/>
        <v>112497.14</v>
      </c>
      <c r="K29">
        <f t="shared" si="8"/>
        <v>3818.401737756973</v>
      </c>
      <c r="L29" s="8">
        <f t="shared" si="5"/>
        <v>27000.177764170396</v>
      </c>
      <c r="M29">
        <v>4.51</v>
      </c>
      <c r="N29">
        <f t="shared" si="7"/>
        <v>4.1665333311999317</v>
      </c>
    </row>
    <row r="30" spans="1:14">
      <c r="A30">
        <v>14.02</v>
      </c>
      <c r="B30" s="1">
        <f t="shared" si="6"/>
        <v>0.52952809179494909</v>
      </c>
      <c r="C30">
        <f t="shared" si="0"/>
        <v>0.2670705453188168</v>
      </c>
      <c r="D30">
        <v>1</v>
      </c>
      <c r="E30">
        <f t="shared" si="15"/>
        <v>85.5</v>
      </c>
      <c r="F30">
        <v>4.5</v>
      </c>
      <c r="G30">
        <v>90</v>
      </c>
      <c r="H30" s="1">
        <v>1E-3</v>
      </c>
      <c r="I30" s="1">
        <f t="shared" si="16"/>
        <v>1.1695906432748539E-5</v>
      </c>
      <c r="J30">
        <f t="shared" si="17"/>
        <v>102489.705</v>
      </c>
      <c r="K30">
        <f t="shared" si="8"/>
        <v>3870.9827331455822</v>
      </c>
      <c r="L30" s="8">
        <f t="shared" si="5"/>
        <v>27371.98150890565</v>
      </c>
      <c r="M30">
        <v>4.17</v>
      </c>
      <c r="N30">
        <f t="shared" si="7"/>
        <v>3.744329045369811</v>
      </c>
    </row>
    <row r="31" spans="1:14">
      <c r="A31">
        <v>12.26</v>
      </c>
      <c r="B31" s="1">
        <f t="shared" si="6"/>
        <v>0.49517673612559787</v>
      </c>
      <c r="C31">
        <f t="shared" si="0"/>
        <v>0.28559773898876994</v>
      </c>
      <c r="D31">
        <v>1</v>
      </c>
      <c r="E31">
        <f t="shared" si="15"/>
        <v>90.5</v>
      </c>
      <c r="F31">
        <v>4.5</v>
      </c>
      <c r="G31">
        <v>95</v>
      </c>
      <c r="H31" s="1">
        <v>1E-3</v>
      </c>
      <c r="I31" s="1">
        <f t="shared" si="16"/>
        <v>1.1049723756906078E-5</v>
      </c>
      <c r="J31">
        <f t="shared" si="17"/>
        <v>100412.465</v>
      </c>
      <c r="K31">
        <f t="shared" si="8"/>
        <v>4055.6212631268008</v>
      </c>
      <c r="L31" s="8">
        <f t="shared" si="5"/>
        <v>28677.573056144018</v>
      </c>
      <c r="M31">
        <v>4.17</v>
      </c>
      <c r="N31">
        <f t="shared" si="7"/>
        <v>3.5014282800023193</v>
      </c>
    </row>
    <row r="36" spans="6:6">
      <c r="F36">
        <v>8.6300000000000002E-2</v>
      </c>
    </row>
  </sheetData>
  <sortState xmlns:xlrd2="http://schemas.microsoft.com/office/spreadsheetml/2017/richdata2" ref="A2:J31">
    <sortCondition ref="G1:G3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C41C-718B-894E-9352-6B05460CCE48}">
  <dimension ref="A1:B31"/>
  <sheetViews>
    <sheetView zoomScale="62" workbookViewId="0">
      <selection activeCell="Y54" sqref="Y54"/>
    </sheetView>
  </sheetViews>
  <sheetFormatPr defaultColWidth="11.42578125" defaultRowHeight="15"/>
  <cols>
    <col min="1" max="2" width="14.85546875" customWidth="1"/>
  </cols>
  <sheetData>
    <row r="1" spans="1:2" ht="21">
      <c r="A1" s="9" t="s">
        <v>3</v>
      </c>
      <c r="B1" s="9" t="s">
        <v>0</v>
      </c>
    </row>
    <row r="2" spans="1:2">
      <c r="A2">
        <v>5.5</v>
      </c>
      <c r="B2" s="1">
        <v>3520</v>
      </c>
    </row>
    <row r="3" spans="1:2">
      <c r="A3">
        <v>6.5</v>
      </c>
      <c r="B3" s="1">
        <v>2660</v>
      </c>
    </row>
    <row r="4" spans="1:2">
      <c r="A4">
        <v>7.5</v>
      </c>
      <c r="B4" s="1">
        <v>2070</v>
      </c>
    </row>
    <row r="5" spans="1:2">
      <c r="A5">
        <v>8.5</v>
      </c>
      <c r="B5" s="1">
        <v>1670</v>
      </c>
    </row>
    <row r="6" spans="1:2">
      <c r="A6" s="5">
        <v>9.5</v>
      </c>
      <c r="B6" s="4">
        <v>1360</v>
      </c>
    </row>
    <row r="7" spans="1:2">
      <c r="A7">
        <v>10.5</v>
      </c>
      <c r="B7" s="1">
        <v>1140</v>
      </c>
    </row>
    <row r="8" spans="1:2">
      <c r="A8">
        <v>11.5</v>
      </c>
      <c r="B8" s="1">
        <v>965.25</v>
      </c>
    </row>
    <row r="9" spans="1:2">
      <c r="A9" s="7">
        <v>12.5</v>
      </c>
      <c r="B9" s="6">
        <v>818.72</v>
      </c>
    </row>
    <row r="10" spans="1:2">
      <c r="A10" s="7">
        <v>13.5</v>
      </c>
      <c r="B10" s="6">
        <v>705.9</v>
      </c>
    </row>
    <row r="11" spans="1:2">
      <c r="A11">
        <v>14.5</v>
      </c>
      <c r="B11" s="1">
        <v>622.20000000000005</v>
      </c>
    </row>
    <row r="12" spans="1:2">
      <c r="A12">
        <v>15.5</v>
      </c>
      <c r="B12">
        <v>544.96</v>
      </c>
    </row>
    <row r="13" spans="1:2">
      <c r="A13">
        <v>20.5</v>
      </c>
      <c r="B13">
        <v>315.14</v>
      </c>
    </row>
    <row r="14" spans="1:2">
      <c r="A14">
        <v>25.5</v>
      </c>
      <c r="B14">
        <v>200.2</v>
      </c>
    </row>
    <row r="15" spans="1:2">
      <c r="A15">
        <v>30.5</v>
      </c>
      <c r="B15">
        <v>139.08000000000001</v>
      </c>
    </row>
    <row r="16" spans="1:2">
      <c r="A16" s="3">
        <v>35.5</v>
      </c>
      <c r="B16" s="3">
        <v>103.58</v>
      </c>
    </row>
    <row r="17" spans="1:2">
      <c r="A17">
        <v>40.5</v>
      </c>
      <c r="B17">
        <v>75.98</v>
      </c>
    </row>
    <row r="18" spans="1:2">
      <c r="A18">
        <v>45.5</v>
      </c>
      <c r="B18">
        <v>59.92</v>
      </c>
    </row>
    <row r="19" spans="1:2">
      <c r="A19">
        <v>48.5</v>
      </c>
      <c r="B19">
        <v>51.27</v>
      </c>
    </row>
    <row r="20" spans="1:2">
      <c r="A20">
        <v>49.5</v>
      </c>
      <c r="B20">
        <v>49.23</v>
      </c>
    </row>
    <row r="21" spans="1:2">
      <c r="A21" s="5">
        <v>50.5</v>
      </c>
      <c r="B21" s="5">
        <v>46.38</v>
      </c>
    </row>
    <row r="22" spans="1:2">
      <c r="A22" s="5">
        <v>51.5</v>
      </c>
      <c r="B22" s="5">
        <v>43.17</v>
      </c>
    </row>
    <row r="23" spans="1:2">
      <c r="A23" s="5">
        <v>52.5</v>
      </c>
      <c r="B23" s="5">
        <v>43.63</v>
      </c>
    </row>
    <row r="24" spans="1:2">
      <c r="A24">
        <v>55.5</v>
      </c>
      <c r="B24">
        <v>39.520000000000003</v>
      </c>
    </row>
    <row r="25" spans="1:2">
      <c r="A25">
        <v>60.5</v>
      </c>
      <c r="B25">
        <v>32.840000000000003</v>
      </c>
    </row>
    <row r="26" spans="1:2">
      <c r="A26">
        <v>65.5</v>
      </c>
      <c r="B26">
        <v>27.78</v>
      </c>
    </row>
    <row r="27" spans="1:2">
      <c r="A27">
        <v>70.5</v>
      </c>
      <c r="B27">
        <v>23.5</v>
      </c>
    </row>
    <row r="28" spans="1:2">
      <c r="A28">
        <v>75.5</v>
      </c>
      <c r="B28">
        <v>19.78</v>
      </c>
    </row>
    <row r="29" spans="1:2">
      <c r="A29">
        <v>80.5</v>
      </c>
      <c r="B29">
        <v>17.36</v>
      </c>
    </row>
    <row r="30" spans="1:2">
      <c r="A30">
        <v>85.5</v>
      </c>
      <c r="B30">
        <v>14.02</v>
      </c>
    </row>
    <row r="31" spans="1:2">
      <c r="A31">
        <v>90.5</v>
      </c>
      <c r="B31">
        <v>12.26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A770-8684-5943-B191-C8902D1553B3}">
  <dimension ref="A1"/>
  <sheetViews>
    <sheetView workbookViewId="0"/>
  </sheetViews>
  <sheetFormatPr defaultColWidth="11.42578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count_d</vt:lpstr>
      <vt:lpstr>count_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Ziming</dc:creator>
  <cp:lastModifiedBy>Ziming Huang</cp:lastModifiedBy>
  <dcterms:created xsi:type="dcterms:W3CDTF">2024-02-23T09:13:03Z</dcterms:created>
  <dcterms:modified xsi:type="dcterms:W3CDTF">2024-02-27T09:24:48Z</dcterms:modified>
</cp:coreProperties>
</file>