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MIDE\Documents\"/>
    </mc:Choice>
  </mc:AlternateContent>
  <xr:revisionPtr revIDLastSave="0" documentId="8_{CBF2CBBC-33B9-42C0-88C5-BB70DF2B9318}" xr6:coauthVersionLast="47" xr6:coauthVersionMax="47" xr10:uidLastSave="{00000000-0000-0000-0000-000000000000}"/>
  <bookViews>
    <workbookView xWindow="-110" yWindow="-110" windowWidth="19420" windowHeight="10300" tabRatio="636" xr2:uid="{00000000-000D-0000-FFFF-FFFF00000000}"/>
  </bookViews>
  <sheets>
    <sheet name="Task" sheetId="11" r:id="rId1"/>
    <sheet name="Raw Dataset" sheetId="1" r:id="rId2"/>
    <sheet name="LogicalFunctions" sheetId="2" r:id="rId3"/>
    <sheet name="Text Functions" sheetId="3" r:id="rId4"/>
    <sheet name="Math &amp; Statistical Functions" sheetId="4" r:id="rId5"/>
    <sheet name="Lookup Functions" sheetId="5" r:id="rId6"/>
    <sheet name="Pivot_AvgByGender" sheetId="7" r:id="rId7"/>
    <sheet name="Pivot_CountPrepLunch" sheetId="8" r:id="rId8"/>
    <sheet name="Pivot_PerfDist" sheetId="9" r:id="rId9"/>
    <sheet name="Charts" sheetId="10" r:id="rId10"/>
  </sheets>
  <definedNames>
    <definedName name="_xlnm._FilterDatabase" localSheetId="4" hidden="1">'Math &amp; Statistical Functions'!$A$1:$I$31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 a="1"/>
  <c r="K2" i="5" s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2" i="5"/>
  <c r="L23" i="4"/>
  <c r="L22" i="4"/>
  <c r="L19" i="4"/>
  <c r="L18" i="4"/>
  <c r="L17" i="4"/>
  <c r="L14" i="4"/>
  <c r="L13" i="4"/>
  <c r="L12" i="4"/>
  <c r="L8" i="4"/>
  <c r="L7" i="4"/>
  <c r="L6" i="4"/>
  <c r="L5" i="4"/>
  <c r="L4" i="4"/>
  <c r="L3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2" i="3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2" i="2"/>
  <c r="L3" i="2" a="1"/>
  <c r="L3" i="2"/>
  <c r="L4" i="2" a="1"/>
  <c r="L4" i="2" s="1"/>
  <c r="L5" i="2" a="1"/>
  <c r="L5" i="2" s="1"/>
  <c r="L6" i="2" a="1"/>
  <c r="L6" i="2" s="1"/>
  <c r="L7" i="2" a="1"/>
  <c r="L7" i="2"/>
  <c r="L8" i="2" a="1"/>
  <c r="L8" i="2" s="1"/>
  <c r="L9" i="2" a="1"/>
  <c r="L9" i="2" s="1"/>
  <c r="L10" i="2" a="1"/>
  <c r="L10" i="2" s="1"/>
  <c r="L11" i="2" a="1"/>
  <c r="L11" i="2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2" i="2" a="1"/>
  <c r="L2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<sst xmlns="http://schemas.openxmlformats.org/spreadsheetml/2006/main" count="1071" uniqueCount="164">
  <si>
    <t>Student ID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</si>
  <si>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</si>
  <si>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</si>
  <si>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</si>
  <si>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</si>
  <si>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</si>
  <si>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</si>
  <si>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</si>
  <si>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</si>
  <si>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</si>
  <si>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</si>
  <si>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</si>
  <si>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</si>
  <si>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</si>
  <si>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</si>
  <si>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</si>
  <si>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</si>
  <si>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</si>
  <si>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</si>
  <si>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</si>
  <si>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</si>
  <si>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</si>
  <si>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</si>
  <si>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</si>
  <si>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</si>
  <si>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</si>
  <si>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</si>
  <si>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</si>
  <si>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</si>
  <si>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</si>
  <si>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</si>
  <si>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</si>
  <si>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</si>
  <si>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</si>
  <si>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</si>
  <si>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</si>
  <si>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</si>
  <si>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</si>
  <si>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</si>
  <si>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Female</t>
  </si>
  <si>
    <t>Male</t>
  </si>
  <si>
    <t>Group E</t>
  </si>
  <si>
    <t>Group B</t>
  </si>
  <si>
    <t>Group D</t>
  </si>
  <si>
    <t>Group C</t>
  </si>
  <si>
    <t>Group A</t>
  </si>
  <si>
    <t>some high school</t>
  </si>
  <si>
    <t>some college</t>
  </si>
  <si>
    <t>master's degree</t>
  </si>
  <si>
    <t>high school</t>
  </si>
  <si>
    <t>associate's degree</t>
  </si>
  <si>
    <t>bachelor's degree</t>
  </si>
  <si>
    <t>standard</t>
  </si>
  <si>
    <t>free/reduced</t>
  </si>
  <si>
    <t>completed</t>
  </si>
  <si>
    <t>none</t>
  </si>
  <si>
    <t>Pass or Fail Math scores</t>
  </si>
  <si>
    <t>Average Scores</t>
  </si>
  <si>
    <t>Honors Eligibility</t>
  </si>
  <si>
    <t>Needs Intervention</t>
  </si>
  <si>
    <t>Custom Label</t>
  </si>
  <si>
    <t>LF</t>
  </si>
  <si>
    <t>RF</t>
  </si>
  <si>
    <t>LEN</t>
  </si>
  <si>
    <t>CONCAT</t>
  </si>
  <si>
    <t>College+</t>
  </si>
  <si>
    <t xml:space="preserve"> Performance Category</t>
  </si>
  <si>
    <t>Column1</t>
  </si>
  <si>
    <t>Column2</t>
  </si>
  <si>
    <t>Descriptive Stats</t>
  </si>
  <si>
    <t>MIN</t>
  </si>
  <si>
    <t>MAX</t>
  </si>
  <si>
    <t>AVERAGE</t>
  </si>
  <si>
    <t>MEDIAN</t>
  </si>
  <si>
    <t>STDEV</t>
  </si>
  <si>
    <t>SUM/COUNT</t>
  </si>
  <si>
    <t>SUM</t>
  </si>
  <si>
    <t>COUNTA</t>
  </si>
  <si>
    <t>Conditional Sums &amp; Averages</t>
  </si>
  <si>
    <t>SUMIF</t>
  </si>
  <si>
    <t>Multi-Conditional Analysis</t>
  </si>
  <si>
    <t>SUMIFS</t>
  </si>
  <si>
    <t>COUNTIFS</t>
  </si>
  <si>
    <t>MODE.SNGL</t>
  </si>
  <si>
    <t>AVERAGEIF (Female)</t>
  </si>
  <si>
    <t>AVERAGEIF (Male)</t>
  </si>
  <si>
    <t>Average</t>
  </si>
  <si>
    <t>Grade2</t>
  </si>
  <si>
    <t>Min Score</t>
  </si>
  <si>
    <t>F</t>
  </si>
  <si>
    <t>C</t>
  </si>
  <si>
    <t>B</t>
  </si>
  <si>
    <t>A</t>
  </si>
  <si>
    <t>VLOOK</t>
  </si>
  <si>
    <t>Row Labels</t>
  </si>
  <si>
    <t>Grand Total</t>
  </si>
  <si>
    <t>Average of Math Score</t>
  </si>
  <si>
    <t>Average of Reading Score</t>
  </si>
  <si>
    <t>Average of Writing Score</t>
  </si>
  <si>
    <t>Column Labels</t>
  </si>
  <si>
    <t>Count of Student ID</t>
  </si>
  <si>
    <t>Excellent</t>
  </si>
  <si>
    <t>Good</t>
  </si>
  <si>
    <r>
      <rPr>
        <b/>
        <sz val="11"/>
        <color theme="1"/>
        <rFont val="Calibri"/>
        <family val="2"/>
        <scheme val="minor"/>
      </rPr>
      <t>A line chart showing the trends of maths scores across all students</t>
    </r>
    <r>
      <rPr>
        <sz val="11"/>
        <color theme="1"/>
        <rFont val="Calibri"/>
        <family val="2"/>
        <scheme val="minor"/>
      </rPr>
      <t xml:space="preserve"> </t>
    </r>
  </si>
  <si>
    <t xml:space="preserve">Task </t>
  </si>
  <si>
    <t>Logical Functions</t>
  </si>
  <si>
    <t>1. Pass or Fail:</t>
  </si>
  <si>
    <t>• Create a column that shows "Pass" if Math Score ≥ 50, otherwise "Fail" using IF.</t>
  </si>
  <si>
    <t>2. Performance Category:</t>
  </si>
  <si>
    <t>• ﻿﻿Use IFS or nested IF statements to categorize average score:</t>
  </si>
  <si>
    <t>• ﻿﻿≥ 80 → Excellent</t>
  </si>
  <si>
    <t>• ﻿﻿60-79 → Good</t>
  </si>
  <si>
    <t>• ﻿﻿40-59 → Average</t>
  </si>
  <si>
    <t>• ﻿﻿&lt; 40 → Poor</t>
  </si>
  <si>
    <t>3. Honors Eligibility:</t>
  </si>
  <si>
    <t>• ﻿﻿If all 3 scores (Math, Reading, Writing) are ≥ 70, label as "Honors" else "Regular"</t>
  </si>
  <si>
    <t>• ﻿﻿Use AND inside IF.</t>
  </si>
  <si>
    <t>4. Needs Intervention:</t>
  </si>
  <si>
    <t>• ﻿﻿If Math &lt; 50 OR Reading &lt; 50, tag student as "Needs Help".</t>
  </si>
  <si>
    <t>• ﻿﻿Use OR inside IF.</t>
  </si>
  <si>
    <t>5. Custom Label:</t>
  </si>
  <si>
    <t>• ﻿﻿Combine IF, AND, and OR to label:</t>
  </si>
  <si>
    <t>• ﻿﻿"Top Performer" if Math &gt; 80 AND Writing &gt; 80</t>
  </si>
  <si>
    <t>• ﻿﻿"Good Try" if any one score &gt; 70</t>
  </si>
  <si>
    <t>• ﻿﻿"Improve" otherwise</t>
  </si>
  <si>
    <t>1. Descriptive Stats:</t>
  </si>
  <si>
    <t>• Use MIN, MAX, AVERAGE, MEDIAN, MODE. SNGL, and STDEV. P on Math Scores.</t>
  </si>
  <si>
    <t>2. SUM/COUNT:</t>
  </si>
  <si>
    <t>• ﻿﻿Total number of students using COUNTA.</t>
  </si>
  <si>
    <t>• ﻿﻿Total Math scores using SUM.</t>
  </si>
  <si>
    <t>• ﻿﻿Average Reading score using AVERAGE.</t>
  </si>
  <si>
    <t>3. Conditional Sums &amp; Averages:</t>
  </si>
  <si>
    <t>• ﻿﻿Use SUMIF to get total Writing scores for students who completed the test prep course.</t>
  </si>
  <si>
    <t>• ﻿﻿Use AVERAGEIF to find average Reading scores for each gender.</t>
  </si>
  <si>
    <t>4. Multi-Condition Analysis (Advanced):</t>
  </si>
  <si>
    <t>• ﻿﻿Use COUNTIFS to count:</t>
  </si>
  <si>
    <t>• ﻿﻿How many Females scored above 80 in Math.</t>
  </si>
  <si>
    <t>• ﻿﻿Use SUMIFS to calculate:</t>
  </si>
  <si>
    <t>• ﻿﻿Total Math Scores for "Group B" students who had "standard lunch.</t>
  </si>
  <si>
    <t>Math &amp; Statistical Functions</t>
  </si>
  <si>
    <t>Task</t>
  </si>
  <si>
    <t>Text Functions</t>
  </si>
  <si>
    <t>1. ﻿﻿﻿Extract the first letter of each student'sGender using LEFT.</t>
  </si>
  <si>
    <t>2. ﻿﻿﻿Extract the last 2 characters of the Race/ Ethnicity using RIGHT.</t>
  </si>
  <si>
    <t>3. ﻿﻿﻿Use LEN to find the length of each value in Parental Level of Education.</t>
  </si>
  <si>
    <t>4. ﻿﻿﻿Use SEARCH to find the position of the word"college" in the parental education column.</t>
  </si>
  <si>
    <t>5. ﻿﻿﻿Use MID and SEARCH to extract the word after "some" in any entry like "some college".</t>
  </si>
  <si>
    <t>6. ﻿﻿﻿Use CONCAT or TEXTJOIN to combine gender, ethnicity, and math score into one sentence.</t>
  </si>
  <si>
    <t>7. ﻿﻿﻿Use SUBSTITUTE to replace "some college" with "College+".</t>
  </si>
  <si>
    <t>8. ﻿﻿﻿Use TRIM to clean entries with extra spaces (add a few manually).</t>
  </si>
  <si>
    <t>Lookup Functions</t>
  </si>
  <si>
    <t>1.Use a table to assign each student a grade based on average score:</t>
  </si>
  <si>
    <t>0-F</t>
  </si>
  <si>
    <t>50-C</t>
  </si>
  <si>
    <t>70-B</t>
  </si>
  <si>
    <t>90-A</t>
  </si>
  <si>
    <t>1.Using a PivotTable: What is the Average Score by gender?</t>
  </si>
  <si>
    <t>How many students took the test prep course grouped by Lunch type ?</t>
  </si>
  <si>
    <t>Build a PivotTable using the Performance category to count student.</t>
  </si>
  <si>
    <t>Chart</t>
  </si>
  <si>
    <t>2. Bar chart of Average score by Gender</t>
  </si>
  <si>
    <t>3. Pie chart of Lunch Types</t>
  </si>
  <si>
    <t xml:space="preserve">4. Line chart of scores across students </t>
  </si>
  <si>
    <t>PivotTables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</si>
</sst>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[dummy_student_dataset.xlsx]Pivot_AvgByGender!PivotTable1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Pivot_AvgByGender!$B$1</c:f>
              <c:strCache>
                <c:ptCount val="1"/>
                <c:pt idx="0">
                  <c:v>Average of Math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Pivot_AvgByGender!$A$2:$A$4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Pivot_AvgByGender!$B$2:$B$4</c:f>
              <c:numCache>
                <c:formatCode>General</c:formatCode>
                <c:ptCount val="2"/>
                <c:pt idx="0">
                  <c:v>70.071428571428569</c:v>
                </c:pt>
                <c:pt idx="1">
                  <c:v>71.8125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F-42F4-BCE9-2EAF0D581848}"/>
            </c:ext>
          </c:extLst>
        </c:ser>
        <c:ser>
          <c:idx val="1"/>
          <c:order val="1"/>
          <c:tx>
            <c:strRef>
              <c:f>Pivot_AvgByGender!$C$1</c:f>
              <c:strCache>
                <c:ptCount val="1"/>
                <c:pt idx="0">
                  <c:v>Average of Reading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Pivot_AvgByGender!$A$2:$A$4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Pivot_AvgByGender!$C$2:$C$4</c:f>
              <c:numCache>
                <c:formatCode>General</c:formatCode>
                <c:ptCount val="2"/>
                <c:pt idx="0">
                  <c:v>71.714285714285708</c:v>
                </c:pt>
                <c:pt idx="1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F-42F4-BCE9-2EAF0D581848}"/>
            </c:ext>
          </c:extLst>
        </c:ser>
        <c:ser>
          <c:idx val="2"/>
          <c:order val="2"/>
          <c:tx>
            <c:strRef>
              <c:f>Pivot_AvgByGender!$D$1</c:f>
              <c:strCache>
                <c:ptCount val="1"/>
                <c:pt idx="0">
                  <c:v>Average of Writing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Pivot_AvgByGender!$A$2:$A$4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Pivot_AvgByGender!$D$2:$D$4</c:f>
              <c:numCache>
                <c:formatCode>General</c:formatCode>
                <c:ptCount val="2"/>
                <c:pt idx="0">
                  <c:v>70.142857142857139</c:v>
                </c:pt>
                <c:pt idx="1">
                  <c:v>69.25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F-42F4-BCE9-2EAF0D581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058495"/>
        <c:axId val="1855060895"/>
      </c:barChart>
      <c:catAx>
        <c:axId val="185505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060895"/>
        <c:crosses val="autoZero"/>
        <c:auto val="1"/>
        <c:lblAlgn val="ctr"/>
        <c:lblOffset val="100"/>
        <c:noMultiLvlLbl val="0"/>
      </c:catAx>
      <c:valAx>
        <c:axId val="185506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05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[dummy_student_dataset.xlsx]Pivot_CountPrepLunch!PivotTable2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Pivot_CountPrepLunch!$B$3:$B$4</c:f>
              <c:strCache>
                <c:ptCount val="1"/>
                <c:pt idx="0">
                  <c:v>free/reduced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cat>
            <c:strRef>
              <c:f>Pivot_CountPrepLunch!$A$5:$A$7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Pivot_CountPrepLunch!$B$5:$B$7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7-45A2-8CC7-214DCCCB1BE3}"/>
            </c:ext>
          </c:extLst>
        </c:ser>
        <c:ser>
          <c:idx val="1"/>
          <c:order val="1"/>
          <c:tx>
            <c:strRef>
              <c:f>Pivot_CountPrepLunch!$C$3:$C$4</c:f>
              <c:strCache>
                <c:ptCount val="1"/>
                <c:pt idx="0">
                  <c:v>standard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cat>
            <c:strRef>
              <c:f>Pivot_CountPrepLunch!$A$5:$A$7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Pivot_CountPrepLunch!$C$5:$C$7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7-45A2-8CC7-214DCCCB1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Dataset'!$G$1</c:f>
              <c:strCache>
                <c:ptCount val="1"/>
                <c:pt idx="0">
                  <c:v>Math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'Raw Dataset'!$A$2:$A$31</c:f>
              <c:strCache>
                <c:ptCount val="30"/>
                <c:pt idx="0">
                  <c:v>S001</c:v>
                </c:pt>
                <c:pt idx="1">
                  <c:v>S002</c:v>
                </c:pt>
                <c:pt idx="2">
                  <c:v>S003</c:v>
                </c:pt>
                <c:pt idx="3">
                  <c:v>S004</c:v>
                </c:pt>
                <c:pt idx="4">
                  <c:v>S005</c:v>
                </c:pt>
                <c:pt idx="5">
                  <c:v>S006</c:v>
                </c:pt>
                <c:pt idx="6">
                  <c:v>S007</c:v>
                </c:pt>
                <c:pt idx="7">
                  <c:v>S008</c:v>
                </c:pt>
                <c:pt idx="8">
                  <c:v>S009</c:v>
                </c:pt>
                <c:pt idx="9">
                  <c:v>S010</c:v>
                </c:pt>
                <c:pt idx="10">
                  <c:v>S011</c:v>
                </c:pt>
                <c:pt idx="11">
                  <c:v>S012</c:v>
                </c:pt>
                <c:pt idx="12">
                  <c:v>S013</c:v>
                </c:pt>
                <c:pt idx="13">
                  <c:v>S014</c:v>
                </c:pt>
                <c:pt idx="14">
                  <c:v>S015</c:v>
                </c:pt>
                <c:pt idx="15">
                  <c:v>S016</c:v>
                </c:pt>
                <c:pt idx="16">
                  <c:v>S017</c:v>
                </c:pt>
                <c:pt idx="17">
                  <c:v>S018</c:v>
                </c:pt>
                <c:pt idx="18">
                  <c:v>S019</c:v>
                </c:pt>
                <c:pt idx="19">
                  <c:v>S020</c:v>
                </c:pt>
                <c:pt idx="20">
                  <c:v>S021</c:v>
                </c:pt>
                <c:pt idx="21">
                  <c:v>S022</c:v>
                </c:pt>
                <c:pt idx="22">
                  <c:v>S023</c:v>
                </c:pt>
                <c:pt idx="23">
                  <c:v>S024</c:v>
                </c:pt>
                <c:pt idx="24">
                  <c:v>S025</c:v>
                </c:pt>
                <c:pt idx="25">
                  <c:v>S026</c:v>
                </c:pt>
                <c:pt idx="26">
                  <c:v>S027</c:v>
                </c:pt>
                <c:pt idx="27">
                  <c:v>S028</c:v>
                </c:pt>
                <c:pt idx="28">
                  <c:v>S029</c:v>
                </c:pt>
                <c:pt idx="29">
                  <c:v>S030</c:v>
                </c:pt>
              </c:strCache>
            </c:strRef>
          </c:cat>
          <c:val>
            <c:numRef>
              <c:f>'Raw Dataset'!$G$2:$G$31</c:f>
              <c:numCache>
                <c:formatCode>General</c:formatCode>
                <c:ptCount val="30"/>
                <c:pt idx="0">
                  <c:v>64</c:v>
                </c:pt>
                <c:pt idx="1">
                  <c:v>48</c:v>
                </c:pt>
                <c:pt idx="2">
                  <c:v>56</c:v>
                </c:pt>
                <c:pt idx="3">
                  <c:v>83</c:v>
                </c:pt>
                <c:pt idx="4">
                  <c:v>70</c:v>
                </c:pt>
                <c:pt idx="5">
                  <c:v>98</c:v>
                </c:pt>
                <c:pt idx="6">
                  <c:v>54</c:v>
                </c:pt>
                <c:pt idx="7">
                  <c:v>76</c:v>
                </c:pt>
                <c:pt idx="8">
                  <c:v>71</c:v>
                </c:pt>
                <c:pt idx="9">
                  <c:v>44</c:v>
                </c:pt>
                <c:pt idx="10">
                  <c:v>55</c:v>
                </c:pt>
                <c:pt idx="11">
                  <c:v>78</c:v>
                </c:pt>
                <c:pt idx="12">
                  <c:v>100</c:v>
                </c:pt>
                <c:pt idx="13">
                  <c:v>74</c:v>
                </c:pt>
                <c:pt idx="14">
                  <c:v>95</c:v>
                </c:pt>
                <c:pt idx="15">
                  <c:v>50</c:v>
                </c:pt>
                <c:pt idx="16">
                  <c:v>94</c:v>
                </c:pt>
                <c:pt idx="17">
                  <c:v>96</c:v>
                </c:pt>
                <c:pt idx="18">
                  <c:v>41</c:v>
                </c:pt>
                <c:pt idx="19">
                  <c:v>68</c:v>
                </c:pt>
                <c:pt idx="20">
                  <c:v>74</c:v>
                </c:pt>
                <c:pt idx="21">
                  <c:v>79</c:v>
                </c:pt>
                <c:pt idx="22">
                  <c:v>67</c:v>
                </c:pt>
                <c:pt idx="23">
                  <c:v>94</c:v>
                </c:pt>
                <c:pt idx="24">
                  <c:v>43</c:v>
                </c:pt>
                <c:pt idx="25">
                  <c:v>81</c:v>
                </c:pt>
                <c:pt idx="26">
                  <c:v>76</c:v>
                </c:pt>
                <c:pt idx="27">
                  <c:v>93</c:v>
                </c:pt>
                <c:pt idx="28">
                  <c:v>40</c:v>
                </c:pt>
                <c:pt idx="29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DB-441C-B2C2-41F021801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300559"/>
        <c:axId val="2016295759"/>
      </c:lineChart>
      <c:catAx>
        <c:axId val="201630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95759"/>
        <c:crosses val="autoZero"/>
        <c:auto val="1"/>
        <c:lblAlgn val="ctr"/>
        <c:lblOffset val="100"/>
        <c:noMultiLvlLbl val="0"/>
      </c:catAx>
      <c:valAx>
        <c:axId val="201629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30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1384300</xdr:colOff>
      <xdr:row>5</xdr:row>
      <xdr:rowOff>0</xdr:rowOff>
    </xdr:from>
    <xdr:to>
      <xdr:col>6</xdr:col>
      <xdr:colOff>31750</xdr:colOff>
      <xdr:row>17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79878E-F3B9-00FE-D644-98E3BEBA1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0</xdr:row>
      <xdr:rowOff>177800</xdr:rowOff>
    </xdr:from>
    <xdr:to>
      <xdr:col>10</xdr:col>
      <xdr:colOff>514350</xdr:colOff>
      <xdr:row>11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573D76-4467-577A-7BE6-505DAD0F8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</xdr:row>
      <xdr:rowOff>158750</xdr:rowOff>
    </xdr:from>
    <xdr:to>
      <xdr:col>9</xdr:col>
      <xdr:colOff>514350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3C69F2-A5C7-4987-E320-34E6AFCE3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OMIDE" refreshedDate="45772.843379513892" createdVersion="8" refreshedVersion="8" minRefreshableVersion="3" recordCount="30" xr:uid="{CCC9C4A8-1732-4402-948D-A2CA0CD45F8F}">
  <cacheSource type="worksheet">
    <worksheetSource ref="A1:K31" sheet="Lookup Functions"/>
  </cacheSource>
  <cacheFields count="11">
    <cacheField name="Student ID" numFmtId="0">
      <sharedItems/>
    </cacheField>
    <cacheField name="Gender" numFmtId="0">
      <sharedItems count="2">
        <s v="Female"/>
        <s v="Male"/>
      </sharedItems>
    </cacheField>
    <cacheField name="Race/Ethnicity" numFmtId="0">
      <sharedItems/>
    </cacheField>
    <cacheField name="Parental Level of Education" numFmtId="0">
      <sharedItems/>
    </cacheField>
    <cacheField name="Lunch" numFmtId="0">
      <sharedItems count="2">
        <s v="standard"/>
        <s v="free/reduced"/>
      </sharedItems>
    </cacheField>
    <cacheField name="Test Preparation Course" numFmtId="0">
      <sharedItems count="2">
        <s v="completed"/>
        <s v="none"/>
      </sharedItems>
    </cacheField>
    <cacheField name="Math Score" numFmtId="0">
      <sharedItems containsSemiMixedTypes="0" containsString="0" containsNumber="1" containsInteger="1" minValue="40" maxValue="100"/>
    </cacheField>
    <cacheField name="Reading Score" numFmtId="0">
      <sharedItems containsSemiMixedTypes="0" containsString="0" containsNumber="1" containsInteger="1" minValue="40" maxValue="97"/>
    </cacheField>
    <cacheField name="Writing Score" numFmtId="0">
      <sharedItems containsSemiMixedTypes="0" containsString="0" containsNumber="1" containsInteger="1" minValue="43" maxValue="100"/>
    </cacheField>
    <cacheField name="Average" numFmtId="1">
      <sharedItems containsSemiMixedTypes="0" containsString="0" containsNumber="1" minValue="47.666666666666664" maxValue="97.333333333333329"/>
    </cacheField>
    <cacheField name="VLOOK" numFmtId="1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OMIDE" refreshedDate="45772.84849733796" createdVersion="8" refreshedVersion="8" minRefreshableVersion="3" recordCount="30" xr:uid="{142FAFA1-5613-4A05-8C19-527A4679EF6E}">
  <cacheSource type="worksheet">
    <worksheetSource ref="A1:O31" sheet="LogicalFunctions"/>
  </cacheSource>
  <cacheFields count="15">
    <cacheField name="Student ID" numFmtId="0">
      <sharedItems/>
    </cacheField>
    <cacheField name="Gender" numFmtId="0">
      <sharedItems/>
    </cacheField>
    <cacheField name="Race/Ethnicity" numFmtId="0">
      <sharedItems/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40" maxValue="100"/>
    </cacheField>
    <cacheField name="Reading Score" numFmtId="0">
      <sharedItems containsSemiMixedTypes="0" containsString="0" containsNumber="1" containsInteger="1" minValue="40" maxValue="97"/>
    </cacheField>
    <cacheField name="Writing Score" numFmtId="0">
      <sharedItems containsSemiMixedTypes="0" containsString="0" containsNumber="1" containsInteger="1" minValue="43" maxValue="100"/>
    </cacheField>
    <cacheField name="Pass or Fail Math scores" numFmtId="0">
      <sharedItems/>
    </cacheField>
    <cacheField name="Average Scores" numFmtId="1">
      <sharedItems containsSemiMixedTypes="0" containsString="0" containsNumber="1" minValue="47.666666666666664" maxValue="97.333333333333329"/>
    </cacheField>
    <cacheField name=" Performance Category" numFmtId="0">
      <sharedItems count="3">
        <s v="Average"/>
        <s v="Good"/>
        <s v="Excellent"/>
      </sharedItems>
    </cacheField>
    <cacheField name="Honors Eligibility" numFmtId="0">
      <sharedItems/>
    </cacheField>
    <cacheField name="Needs Intervention" numFmtId="0">
      <sharedItems/>
    </cacheField>
    <cacheField name="Custom Lab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S001"/>
    <x v="0"/>
    <s v="Group E"/>
    <s v="some high school"/>
    <x v="0"/>
    <x v="0"/>
    <n v="64"/>
    <n v="56"/>
    <n v="69"/>
    <n v="63"/>
    <s v="C"/>
  </r>
  <r>
    <s v="S002"/>
    <x v="0"/>
    <s v="Group B"/>
    <s v="some college"/>
    <x v="1"/>
    <x v="0"/>
    <n v="48"/>
    <n v="62"/>
    <n v="78"/>
    <n v="62.666666666666664"/>
    <s v="C"/>
  </r>
  <r>
    <s v="S003"/>
    <x v="1"/>
    <s v="Group D"/>
    <s v="master's degree"/>
    <x v="1"/>
    <x v="1"/>
    <n v="56"/>
    <n v="70"/>
    <n v="97"/>
    <n v="74.333333333333329"/>
    <s v="B"/>
  </r>
  <r>
    <s v="S004"/>
    <x v="0"/>
    <s v="Group E"/>
    <s v="some high school"/>
    <x v="1"/>
    <x v="1"/>
    <n v="83"/>
    <n v="92"/>
    <n v="52"/>
    <n v="75.666666666666671"/>
    <s v="B"/>
  </r>
  <r>
    <s v="S005"/>
    <x v="1"/>
    <s v="Group C"/>
    <s v="some high school"/>
    <x v="1"/>
    <x v="1"/>
    <n v="70"/>
    <n v="97"/>
    <n v="96"/>
    <n v="87.666666666666671"/>
    <s v="B"/>
  </r>
  <r>
    <s v="S006"/>
    <x v="0"/>
    <s v="Group D"/>
    <s v="high school"/>
    <x v="0"/>
    <x v="1"/>
    <n v="98"/>
    <n v="56"/>
    <n v="93"/>
    <n v="82.333333333333329"/>
    <s v="B"/>
  </r>
  <r>
    <s v="S007"/>
    <x v="1"/>
    <s v="Group E"/>
    <s v="some high school"/>
    <x v="1"/>
    <x v="0"/>
    <n v="54"/>
    <n v="75"/>
    <n v="85"/>
    <n v="71.333333333333329"/>
    <s v="B"/>
  </r>
  <r>
    <s v="S008"/>
    <x v="1"/>
    <s v="Group D"/>
    <s v="high school"/>
    <x v="0"/>
    <x v="0"/>
    <n v="76"/>
    <n v="71"/>
    <n v="54"/>
    <n v="67"/>
    <s v="C"/>
  </r>
  <r>
    <s v="S009"/>
    <x v="1"/>
    <s v="Group B"/>
    <s v="associate's degree"/>
    <x v="0"/>
    <x v="1"/>
    <n v="71"/>
    <n v="69"/>
    <n v="52"/>
    <n v="64"/>
    <s v="C"/>
  </r>
  <r>
    <s v="S010"/>
    <x v="0"/>
    <s v="Group C"/>
    <s v="high school"/>
    <x v="1"/>
    <x v="0"/>
    <n v="44"/>
    <n v="53"/>
    <n v="46"/>
    <n v="47.666666666666664"/>
    <s v="F"/>
  </r>
  <r>
    <s v="S011"/>
    <x v="0"/>
    <s v="Group B"/>
    <s v="associate's degree"/>
    <x v="1"/>
    <x v="0"/>
    <n v="55"/>
    <n v="94"/>
    <n v="53"/>
    <n v="67.333333333333329"/>
    <s v="C"/>
  </r>
  <r>
    <s v="S012"/>
    <x v="1"/>
    <s v="Group B"/>
    <s v="some college"/>
    <x v="1"/>
    <x v="1"/>
    <n v="78"/>
    <n v="40"/>
    <n v="68"/>
    <n v="62"/>
    <s v="C"/>
  </r>
  <r>
    <s v="S013"/>
    <x v="0"/>
    <s v="Group C"/>
    <s v="associate's degree"/>
    <x v="1"/>
    <x v="1"/>
    <n v="100"/>
    <n v="92"/>
    <n v="100"/>
    <n v="97.333333333333329"/>
    <s v="A"/>
  </r>
  <r>
    <s v="S014"/>
    <x v="1"/>
    <s v="Group E"/>
    <s v="associate's degree"/>
    <x v="0"/>
    <x v="1"/>
    <n v="74"/>
    <n v="72"/>
    <n v="90"/>
    <n v="78.666666666666671"/>
    <s v="B"/>
  </r>
  <r>
    <s v="S015"/>
    <x v="0"/>
    <s v="Group A"/>
    <s v="bachelor's degree"/>
    <x v="0"/>
    <x v="0"/>
    <n v="95"/>
    <n v="87"/>
    <n v="65"/>
    <n v="82.333333333333329"/>
    <s v="B"/>
  </r>
  <r>
    <s v="S016"/>
    <x v="0"/>
    <s v="Group C"/>
    <s v="associate's degree"/>
    <x v="0"/>
    <x v="0"/>
    <n v="50"/>
    <n v="49"/>
    <n v="70"/>
    <n v="56.333333333333336"/>
    <s v="C"/>
  </r>
  <r>
    <s v="S017"/>
    <x v="1"/>
    <s v="Group B"/>
    <s v="high school"/>
    <x v="0"/>
    <x v="0"/>
    <n v="94"/>
    <n v="72"/>
    <n v="43"/>
    <n v="69.666666666666671"/>
    <s v="C"/>
  </r>
  <r>
    <s v="S018"/>
    <x v="1"/>
    <s v="Group A"/>
    <s v="some high school"/>
    <x v="0"/>
    <x v="1"/>
    <n v="96"/>
    <n v="47"/>
    <n v="59"/>
    <n v="67.333333333333329"/>
    <s v="C"/>
  </r>
  <r>
    <s v="S019"/>
    <x v="0"/>
    <s v="Group B"/>
    <s v="high school"/>
    <x v="1"/>
    <x v="1"/>
    <n v="41"/>
    <n v="57"/>
    <n v="85"/>
    <n v="61"/>
    <s v="C"/>
  </r>
  <r>
    <s v="S020"/>
    <x v="1"/>
    <s v="Group B"/>
    <s v="some high school"/>
    <x v="0"/>
    <x v="1"/>
    <n v="68"/>
    <n v="44"/>
    <n v="58"/>
    <n v="56.666666666666664"/>
    <s v="C"/>
  </r>
  <r>
    <s v="S021"/>
    <x v="1"/>
    <s v="Group E"/>
    <s v="associate's degree"/>
    <x v="0"/>
    <x v="1"/>
    <n v="74"/>
    <n v="61"/>
    <n v="51"/>
    <n v="62"/>
    <s v="C"/>
  </r>
  <r>
    <s v="S022"/>
    <x v="1"/>
    <s v="Group A"/>
    <s v="bachelor's degree"/>
    <x v="0"/>
    <x v="0"/>
    <n v="79"/>
    <n v="92"/>
    <n v="93"/>
    <n v="88"/>
    <s v="B"/>
  </r>
  <r>
    <s v="S023"/>
    <x v="1"/>
    <s v="Group B"/>
    <s v="bachelor's degree"/>
    <x v="0"/>
    <x v="1"/>
    <n v="67"/>
    <n v="65"/>
    <n v="70"/>
    <n v="67.333333333333329"/>
    <s v="C"/>
  </r>
  <r>
    <s v="S024"/>
    <x v="0"/>
    <s v="Group A"/>
    <s v="bachelor's degree"/>
    <x v="0"/>
    <x v="0"/>
    <n v="94"/>
    <n v="48"/>
    <n v="70"/>
    <n v="70.666666666666671"/>
    <s v="B"/>
  </r>
  <r>
    <s v="S025"/>
    <x v="1"/>
    <s v="Group C"/>
    <s v="high school"/>
    <x v="0"/>
    <x v="1"/>
    <n v="43"/>
    <n v="74"/>
    <n v="69"/>
    <n v="62"/>
    <s v="C"/>
  </r>
  <r>
    <s v="S026"/>
    <x v="1"/>
    <s v="Group B"/>
    <s v="master's degree"/>
    <x v="1"/>
    <x v="0"/>
    <n v="81"/>
    <n v="61"/>
    <n v="79"/>
    <n v="73.666666666666671"/>
    <s v="B"/>
  </r>
  <r>
    <s v="S027"/>
    <x v="0"/>
    <s v="Group E"/>
    <s v="bachelor's degree"/>
    <x v="1"/>
    <x v="1"/>
    <n v="76"/>
    <n v="89"/>
    <n v="83"/>
    <n v="82.666666666666671"/>
    <s v="B"/>
  </r>
  <r>
    <s v="S028"/>
    <x v="0"/>
    <s v="Group A"/>
    <s v="some college"/>
    <x v="1"/>
    <x v="1"/>
    <n v="93"/>
    <n v="83"/>
    <n v="62"/>
    <n v="79.333333333333329"/>
    <s v="B"/>
  </r>
  <r>
    <s v="S029"/>
    <x v="0"/>
    <s v="Group A"/>
    <s v="associate's degree"/>
    <x v="1"/>
    <x v="0"/>
    <n v="40"/>
    <n v="86"/>
    <n v="56"/>
    <n v="60.666666666666664"/>
    <s v="C"/>
  </r>
  <r>
    <s v="S030"/>
    <x v="1"/>
    <s v="Group C"/>
    <s v="high school"/>
    <x v="1"/>
    <x v="0"/>
    <n v="68"/>
    <n v="70"/>
    <n v="44"/>
    <n v="60.666666666666664"/>
    <s v="C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S001"/>
    <s v="Female"/>
    <s v="Group E"/>
    <s v="some high school"/>
    <s v="standard"/>
    <s v="completed"/>
    <n v="64"/>
    <n v="56"/>
    <n v="69"/>
    <s v="Pass"/>
    <n v="63"/>
    <x v="0"/>
    <s v="Regular"/>
    <b v="0"/>
    <s v="Good Try"/>
  </r>
  <r>
    <s v="S002"/>
    <s v="Female"/>
    <s v="Group B"/>
    <s v="some college"/>
    <s v="free/reduced"/>
    <s v="completed"/>
    <n v="48"/>
    <n v="62"/>
    <n v="78"/>
    <s v="Fail"/>
    <n v="62.666666666666664"/>
    <x v="0"/>
    <s v="Regular"/>
    <s v="Needs Help"/>
    <s v="Good Try"/>
  </r>
  <r>
    <s v="S003"/>
    <s v="Male"/>
    <s v="Group D"/>
    <s v="master's degree"/>
    <s v="free/reduced"/>
    <s v="none"/>
    <n v="56"/>
    <n v="70"/>
    <n v="97"/>
    <s v="Pass"/>
    <n v="74.333333333333329"/>
    <x v="1"/>
    <s v="Regular"/>
    <b v="0"/>
    <s v="Good Try"/>
  </r>
  <r>
    <s v="S004"/>
    <s v="Female"/>
    <s v="Group E"/>
    <s v="some high school"/>
    <s v="free/reduced"/>
    <s v="none"/>
    <n v="83"/>
    <n v="92"/>
    <n v="52"/>
    <s v="Pass"/>
    <n v="75.666666666666671"/>
    <x v="1"/>
    <s v="Regular"/>
    <b v="0"/>
    <s v="Good Try"/>
  </r>
  <r>
    <s v="S005"/>
    <s v="Male"/>
    <s v="Group C"/>
    <s v="some high school"/>
    <s v="free/reduced"/>
    <s v="none"/>
    <n v="70"/>
    <n v="97"/>
    <n v="96"/>
    <s v="Pass"/>
    <n v="87.666666666666671"/>
    <x v="2"/>
    <s v="Honors"/>
    <b v="0"/>
    <s v="Good Try"/>
  </r>
  <r>
    <s v="S006"/>
    <s v="Female"/>
    <s v="Group D"/>
    <s v="high school"/>
    <s v="standard"/>
    <s v="none"/>
    <n v="98"/>
    <n v="56"/>
    <n v="93"/>
    <s v="Pass"/>
    <n v="82.333333333333329"/>
    <x v="2"/>
    <s v="Regular"/>
    <b v="0"/>
    <s v="Top Performance"/>
  </r>
  <r>
    <s v="S007"/>
    <s v="Male"/>
    <s v="Group E"/>
    <s v="some high school"/>
    <s v="free/reduced"/>
    <s v="completed"/>
    <n v="54"/>
    <n v="75"/>
    <n v="85"/>
    <s v="Pass"/>
    <n v="71.333333333333329"/>
    <x v="1"/>
    <s v="Regular"/>
    <b v="0"/>
    <s v="Good Try"/>
  </r>
  <r>
    <s v="S008"/>
    <s v="Male"/>
    <s v="Group D"/>
    <s v="high school"/>
    <s v="standard"/>
    <s v="completed"/>
    <n v="76"/>
    <n v="71"/>
    <n v="54"/>
    <s v="Pass"/>
    <n v="67"/>
    <x v="0"/>
    <s v="Regular"/>
    <b v="0"/>
    <s v="Good Try"/>
  </r>
  <r>
    <s v="S009"/>
    <s v="Male"/>
    <s v="Group B"/>
    <s v="associate's degree"/>
    <s v="standard"/>
    <s v="none"/>
    <n v="71"/>
    <n v="69"/>
    <n v="52"/>
    <s v="Pass"/>
    <n v="64"/>
    <x v="0"/>
    <s v="Regular"/>
    <b v="0"/>
    <s v="Good Try"/>
  </r>
  <r>
    <s v="S010"/>
    <s v="Female"/>
    <s v="Group C"/>
    <s v="high school"/>
    <s v="free/reduced"/>
    <s v="completed"/>
    <n v="44"/>
    <n v="53"/>
    <n v="46"/>
    <s v="Fail"/>
    <n v="47.666666666666664"/>
    <x v="0"/>
    <s v="Regular"/>
    <s v="Needs Help"/>
    <s v="Good Try"/>
  </r>
  <r>
    <s v="S011"/>
    <s v="Female"/>
    <s v="Group B"/>
    <s v="associate's degree"/>
    <s v="free/reduced"/>
    <s v="completed"/>
    <n v="55"/>
    <n v="94"/>
    <n v="53"/>
    <s v="Pass"/>
    <n v="67.333333333333329"/>
    <x v="0"/>
    <s v="Regular"/>
    <b v="0"/>
    <s v="Good Try"/>
  </r>
  <r>
    <s v="S012"/>
    <s v="Male"/>
    <s v="Group B"/>
    <s v="some college"/>
    <s v="free/reduced"/>
    <s v="none"/>
    <n v="78"/>
    <n v="40"/>
    <n v="68"/>
    <s v="Pass"/>
    <n v="62"/>
    <x v="0"/>
    <s v="Regular"/>
    <s v="Needs Help"/>
    <s v="Good Try"/>
  </r>
  <r>
    <s v="S013"/>
    <s v="Female"/>
    <s v="Group C"/>
    <s v="associate's degree"/>
    <s v="free/reduced"/>
    <s v="none"/>
    <n v="100"/>
    <n v="92"/>
    <n v="100"/>
    <s v="Pass"/>
    <n v="97.333333333333329"/>
    <x v="2"/>
    <s v="Honors"/>
    <b v="0"/>
    <s v="Top Performance"/>
  </r>
  <r>
    <s v="S014"/>
    <s v="Male"/>
    <s v="Group E"/>
    <s v="associate's degree"/>
    <s v="standard"/>
    <s v="none"/>
    <n v="74"/>
    <n v="72"/>
    <n v="90"/>
    <s v="Pass"/>
    <n v="78.666666666666671"/>
    <x v="1"/>
    <s v="Honors"/>
    <b v="0"/>
    <s v="Good Try"/>
  </r>
  <r>
    <s v="S015"/>
    <s v="Female"/>
    <s v="Group A"/>
    <s v="bachelor's degree"/>
    <s v="standard"/>
    <s v="completed"/>
    <n v="95"/>
    <n v="87"/>
    <n v="65"/>
    <s v="Pass"/>
    <n v="82.333333333333329"/>
    <x v="2"/>
    <s v="Regular"/>
    <b v="0"/>
    <s v="Good Try"/>
  </r>
  <r>
    <s v="S016"/>
    <s v="Female"/>
    <s v="Group C"/>
    <s v="associate's degree"/>
    <s v="standard"/>
    <s v="completed"/>
    <n v="50"/>
    <n v="49"/>
    <n v="70"/>
    <s v="Pass"/>
    <n v="56.333333333333336"/>
    <x v="0"/>
    <s v="Regular"/>
    <s v="Needs Help"/>
    <s v="Good Try"/>
  </r>
  <r>
    <s v="S017"/>
    <s v="Male"/>
    <s v="Group B"/>
    <s v="high school"/>
    <s v="standard"/>
    <s v="completed"/>
    <n v="94"/>
    <n v="72"/>
    <n v="43"/>
    <s v="Pass"/>
    <n v="69.666666666666671"/>
    <x v="0"/>
    <s v="Regular"/>
    <b v="0"/>
    <s v="Good Try"/>
  </r>
  <r>
    <s v="S018"/>
    <s v="Male"/>
    <s v="Group A"/>
    <s v="some high school"/>
    <s v="standard"/>
    <s v="none"/>
    <n v="96"/>
    <n v="47"/>
    <n v="59"/>
    <s v="Pass"/>
    <n v="67.333333333333329"/>
    <x v="0"/>
    <s v="Regular"/>
    <s v="Needs Help"/>
    <s v="Good Try"/>
  </r>
  <r>
    <s v="S019"/>
    <s v="Female"/>
    <s v="Group B"/>
    <s v="high school"/>
    <s v="free/reduced"/>
    <s v="none"/>
    <n v="41"/>
    <n v="57"/>
    <n v="85"/>
    <s v="Fail"/>
    <n v="61"/>
    <x v="0"/>
    <s v="Regular"/>
    <s v="Needs Help"/>
    <s v="Good Try"/>
  </r>
  <r>
    <s v="S020"/>
    <s v="Male"/>
    <s v="Group B"/>
    <s v="some high school"/>
    <s v="standard"/>
    <s v="none"/>
    <n v="68"/>
    <n v="44"/>
    <n v="58"/>
    <s v="Pass"/>
    <n v="56.666666666666664"/>
    <x v="0"/>
    <s v="Regular"/>
    <s v="Needs Help"/>
    <s v="Good Try"/>
  </r>
  <r>
    <s v="S021"/>
    <s v="Male"/>
    <s v="Group E"/>
    <s v="associate's degree"/>
    <s v="standard"/>
    <s v="none"/>
    <n v="74"/>
    <n v="61"/>
    <n v="51"/>
    <s v="Pass"/>
    <n v="62"/>
    <x v="0"/>
    <s v="Regular"/>
    <b v="0"/>
    <s v="Good Try"/>
  </r>
  <r>
    <s v="S022"/>
    <s v="Male"/>
    <s v="Group A"/>
    <s v="bachelor's degree"/>
    <s v="standard"/>
    <s v="completed"/>
    <n v="79"/>
    <n v="92"/>
    <n v="93"/>
    <s v="Pass"/>
    <n v="88"/>
    <x v="2"/>
    <s v="Honors"/>
    <b v="0"/>
    <s v="Good Try"/>
  </r>
  <r>
    <s v="S023"/>
    <s v="Male"/>
    <s v="Group B"/>
    <s v="bachelor's degree"/>
    <s v="standard"/>
    <s v="none"/>
    <n v="67"/>
    <n v="65"/>
    <n v="70"/>
    <s v="Pass"/>
    <n v="67.333333333333329"/>
    <x v="0"/>
    <s v="Regular"/>
    <b v="0"/>
    <s v="Good Try"/>
  </r>
  <r>
    <s v="S024"/>
    <s v="Female"/>
    <s v="Group A"/>
    <s v="bachelor's degree"/>
    <s v="standard"/>
    <s v="completed"/>
    <n v="94"/>
    <n v="48"/>
    <n v="70"/>
    <s v="Pass"/>
    <n v="70.666666666666671"/>
    <x v="1"/>
    <s v="Regular"/>
    <s v="Needs Help"/>
    <s v="Good Try"/>
  </r>
  <r>
    <s v="S025"/>
    <s v="Male"/>
    <s v="Group C"/>
    <s v="high school"/>
    <s v="standard"/>
    <s v="none"/>
    <n v="43"/>
    <n v="74"/>
    <n v="69"/>
    <s v="Fail"/>
    <n v="62"/>
    <x v="0"/>
    <s v="Regular"/>
    <s v="Needs Help"/>
    <s v="Good Try"/>
  </r>
  <r>
    <s v="S026"/>
    <s v="Male"/>
    <s v="Group B"/>
    <s v="master's degree"/>
    <s v="free/reduced"/>
    <s v="completed"/>
    <n v="81"/>
    <n v="61"/>
    <n v="79"/>
    <s v="Pass"/>
    <n v="73.666666666666671"/>
    <x v="1"/>
    <s v="Regular"/>
    <b v="0"/>
    <s v="Good Try"/>
  </r>
  <r>
    <s v="S027"/>
    <s v="Female"/>
    <s v="Group E"/>
    <s v="bachelor's degree"/>
    <s v="free/reduced"/>
    <s v="none"/>
    <n v="76"/>
    <n v="89"/>
    <n v="83"/>
    <s v="Pass"/>
    <n v="82.666666666666671"/>
    <x v="2"/>
    <s v="Honors"/>
    <b v="0"/>
    <s v="Good Try"/>
  </r>
  <r>
    <s v="S028"/>
    <s v="Female"/>
    <s v="Group A"/>
    <s v="some college"/>
    <s v="free/reduced"/>
    <s v="none"/>
    <n v="93"/>
    <n v="83"/>
    <n v="62"/>
    <s v="Pass"/>
    <n v="79.333333333333329"/>
    <x v="1"/>
    <s v="Regular"/>
    <b v="0"/>
    <s v="Good Try"/>
  </r>
  <r>
    <s v="S029"/>
    <s v="Female"/>
    <s v="Group A"/>
    <s v="associate's degree"/>
    <s v="free/reduced"/>
    <s v="completed"/>
    <n v="40"/>
    <n v="86"/>
    <n v="56"/>
    <s v="Fail"/>
    <n v="60.666666666666664"/>
    <x v="0"/>
    <s v="Regular"/>
    <s v="Needs Help"/>
    <s v="Good Try"/>
  </r>
  <r>
    <s v="S030"/>
    <s v="Male"/>
    <s v="Group C"/>
    <s v="high school"/>
    <s v="free/reduced"/>
    <s v="completed"/>
    <n v="68"/>
    <n v="70"/>
    <n v="44"/>
    <s v="Pass"/>
    <n v="60.666666666666664"/>
    <x v="0"/>
    <s v="Regular"/>
    <b v="0"/>
    <s v="Good Tr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7BAD1-7121-4DA7-88D4-5355970D866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D4" firstHeaderRow="0" firstDataRow="1" firstDataCol="1"/>
  <pivotFields count="11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numFmtI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ath Score" fld="6" subtotal="average" baseField="1" baseItem="0"/>
    <dataField name="Average of Reading Score" fld="7" subtotal="average" baseField="1" baseItem="0"/>
    <dataField name="Average of Writing Score" fld="8" subtotal="average" baseField="1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7F42C-2BCA-44E9-B2E8-BE3D5030C7F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7" firstHeaderRow="1" firstDataRow="2" firstDataCol="1"/>
  <pivotFields count="11">
    <pivotField dataField="1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numFmtId="1"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tudent ID" fld="0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8B8356-5EC4-4F5E-9E56-A8CA192AFBD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:D8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ud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3E027-BD82-4113-A675-1E30A4DE19F9}" name="Table1" displayName="Table1" ref="C2:C22" totalsRowShown="0">
  <autoFilter ref="C2:C22" xr:uid="{77E3E027-BD82-4113-A675-1E30A4DE19F9}">
    <filterColumn colId="0" hiddenButton="1"/>
  </autoFilter>
  <tableColumns count="1">
    <tableColumn id="2" xr3:uid="{18210EF2-5634-453B-84BA-C8DF9156E243}" name="Task 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15DB9A-72A6-4988-936C-9DC3141EAFCA}" name="Table7" displayName="Table7" ref="E2:E17" totalsRowShown="0" dataDxfId="2">
  <autoFilter ref="E2:E17" xr:uid="{3D15DB9A-72A6-4988-936C-9DC3141EAFCA}">
    <filterColumn colId="0" hiddenButton="1"/>
  </autoFilter>
  <tableColumns count="1">
    <tableColumn id="1" xr3:uid="{C68A96D7-DD79-422A-8ADE-5107AA392F45}" name="Task" dataDxfId="3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F4026D-3502-4F82-A979-1142774F9D15}" name="Table8" displayName="Table8" ref="C25:C34" totalsRowShown="0" dataDxfId="0">
  <autoFilter ref="C25:C34" xr:uid="{45F4026D-3502-4F82-A979-1142774F9D15}">
    <filterColumn colId="0" hiddenButton="1"/>
  </autoFilter>
  <tableColumns count="1">
    <tableColumn id="1" xr3:uid="{4ACD6CE4-E184-4A62-A234-8C01BE06A7EA}" name="Task" dataDxfId="1"/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044F8F-4396-4A98-9EE8-0E4DBBFC7162}" name="Table9" displayName="Table9" ref="E20:E26" totalsRowShown="0">
  <autoFilter ref="E20:E26" xr:uid="{B1044F8F-4396-4A98-9EE8-0E4DBBFC7162}">
    <filterColumn colId="0" hiddenButton="1"/>
  </autoFilter>
  <tableColumns count="1">
    <tableColumn id="1" xr3:uid="{1B30C548-2741-47E8-B5E0-0BE0B05A5283}" name="Task"/>
  </tableColumns>
  <tableStyleInfo name="TableStyleMedium9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AD5F77-907E-4C58-A909-7DAEB2955350}" name="Table10" displayName="Table10" ref="E28:E36" totalsRowShown="0">
  <autoFilter ref="E28:E36" xr:uid="{FCAD5F77-907E-4C58-A909-7DAEB2955350}">
    <filterColumn colId="0" hiddenButton="1"/>
  </autoFilter>
  <tableColumns count="1">
    <tableColumn id="1" xr3:uid="{9818E671-83D8-4E84-A910-70E2DBAAE12D}" name="Task"/>
  </tableColumns>
  <tableStyleInfo name="TableStyleMedium9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EEDE0-E781-4B7E-80C8-B16B8971DE62}" name="Table2" displayName="Table2" ref="K2:L8" totalsRowShown="0">
  <autoFilter ref="K2:L8" xr:uid="{840EEDE0-E781-4B7E-80C8-B16B8971DE62}">
    <filterColumn colId="0" hiddenButton="1"/>
    <filterColumn colId="1" hiddenButton="1"/>
  </autoFilter>
  <tableColumns count="2">
    <tableColumn id="1" xr3:uid="{C38D3084-E715-4450-8E62-5EEE7D96743C}" name="Descriptive Stats"/>
    <tableColumn id="2" xr3:uid="{3CF56678-8DF8-4EF7-9001-7258485C6402}" name="Column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77DD1D-727A-406D-BC9B-6251268B4A23}" name="Table3" displayName="Table3" ref="K11:L14" totalsRowShown="0">
  <autoFilter ref="K11:L14" xr:uid="{7B77DD1D-727A-406D-BC9B-6251268B4A23}">
    <filterColumn colId="0" hiddenButton="1"/>
    <filterColumn colId="1" hiddenButton="1"/>
  </autoFilter>
  <tableColumns count="2">
    <tableColumn id="1" xr3:uid="{A95F2FF3-2BAE-4E5C-855C-37D4ABCDDBB1}" name="SUM/COUNT"/>
    <tableColumn id="2" xr3:uid="{9EBEF10F-608C-4C9A-B902-991C5C9D5835}" name="Column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0F061A-E365-4A94-B8E1-298829ED097E}" name="Table4" displayName="Table4" ref="K16:L19" totalsRowShown="0">
  <autoFilter ref="K16:L19" xr:uid="{870F061A-E365-4A94-B8E1-298829ED097E}">
    <filterColumn colId="0" hiddenButton="1"/>
    <filterColumn colId="1" hiddenButton="1"/>
  </autoFilter>
  <tableColumns count="2">
    <tableColumn id="1" xr3:uid="{E7F58BAC-6A4B-4D35-9085-37CE517EDDB0}" name="Conditional Sums &amp; Averages"/>
    <tableColumn id="2" xr3:uid="{A04045C1-B3F2-468E-BF87-DC25B9D293F8}" name="Column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9C96EA-FA43-41CC-99EA-6E4075376216}" name="Table5" displayName="Table5" ref="K21:L23" totalsRowShown="0">
  <autoFilter ref="K21:L23" xr:uid="{A69C96EA-FA43-41CC-99EA-6E4075376216}">
    <filterColumn colId="0" hiddenButton="1"/>
    <filterColumn colId="1" hiddenButton="1"/>
  </autoFilter>
  <tableColumns count="2">
    <tableColumn id="1" xr3:uid="{EF89BBA7-B20B-4BCB-8205-0CE45C61C807}" name="Multi-Conditional Analysis"/>
    <tableColumn id="2" xr3:uid="{FBA2A5DD-1931-425D-97E2-E84BD1BB8D89}" name="Column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6F2406-C3C0-4F45-8878-36CC19D5B922}" name="Table6" displayName="Table6" ref="N2:O6" totalsRowShown="0">
  <autoFilter ref="N2:O6" xr:uid="{346F2406-C3C0-4F45-8878-36CC19D5B922}">
    <filterColumn colId="0" hiddenButton="1"/>
    <filterColumn colId="1" hiddenButton="1"/>
  </autoFilter>
  <tableColumns count="2">
    <tableColumn id="1" xr3:uid="{7F70073B-4F91-499F-9DBC-F7162CAD8943}" name="Min Score"/>
    <tableColumn id="2" xr3:uid="{8085DD32-4C02-4401-A107-FF230FD34A6C}" name="Grade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452B-7614-4A2F-83C1-038367251636}">
  <dimension ref="C2:E36"/>
  <sheetViews>
    <sheetView showGridLines="0" tabSelected="1" topLeftCell="C1" workbookViewId="0">
      <selection activeCell="C4" sqref="C4"/>
    </sheetView>
  </sheetViews>
  <sheetFormatPr defaultRowHeight="14.5" x14ac:dyDescent="0.35"/>
  <cols>
    <col min="3" max="3" width="84.54296875" bestFit="1" customWidth="1"/>
    <col min="5" max="5" width="72.54296875" bestFit="1" customWidth="1"/>
  </cols>
  <sheetData>
    <row r="2" spans="3:5" x14ac:dyDescent="0.35">
      <c r="C2" t="s">
        <v>104</v>
      </c>
      <c r="E2" t="s">
        <v>140</v>
      </c>
    </row>
    <row r="3" spans="3:5" x14ac:dyDescent="0.35">
      <c r="C3" s="9" t="s">
        <v>105</v>
      </c>
      <c r="E3" s="9" t="s">
        <v>139</v>
      </c>
    </row>
    <row r="4" spans="3:5" ht="16" x14ac:dyDescent="0.45">
      <c r="C4" s="10" t="s">
        <v>106</v>
      </c>
      <c r="E4" s="10" t="s">
        <v>125</v>
      </c>
    </row>
    <row r="5" spans="3:5" ht="16" x14ac:dyDescent="0.45">
      <c r="C5" s="10" t="s">
        <v>107</v>
      </c>
      <c r="E5" s="10" t="s">
        <v>126</v>
      </c>
    </row>
    <row r="6" spans="3:5" ht="16" x14ac:dyDescent="0.45">
      <c r="C6" s="10" t="s">
        <v>108</v>
      </c>
      <c r="E6" s="10" t="s">
        <v>127</v>
      </c>
    </row>
    <row r="7" spans="3:5" ht="16" x14ac:dyDescent="0.45">
      <c r="C7" s="10" t="s">
        <v>109</v>
      </c>
      <c r="E7" s="10" t="s">
        <v>128</v>
      </c>
    </row>
    <row r="8" spans="3:5" ht="16" x14ac:dyDescent="0.45">
      <c r="C8" s="10" t="s">
        <v>110</v>
      </c>
      <c r="E8" s="10" t="s">
        <v>129</v>
      </c>
    </row>
    <row r="9" spans="3:5" ht="16" x14ac:dyDescent="0.45">
      <c r="C9" s="10" t="s">
        <v>111</v>
      </c>
      <c r="E9" s="10" t="s">
        <v>130</v>
      </c>
    </row>
    <row r="10" spans="3:5" ht="16" x14ac:dyDescent="0.45">
      <c r="C10" s="10" t="s">
        <v>112</v>
      </c>
      <c r="E10" s="10" t="s">
        <v>131</v>
      </c>
    </row>
    <row r="11" spans="3:5" ht="16" x14ac:dyDescent="0.45">
      <c r="C11" s="10" t="s">
        <v>113</v>
      </c>
      <c r="E11" s="10" t="s">
        <v>132</v>
      </c>
    </row>
    <row r="12" spans="3:5" ht="16" x14ac:dyDescent="0.45">
      <c r="C12" s="10" t="s">
        <v>114</v>
      </c>
      <c r="E12" s="10" t="s">
        <v>133</v>
      </c>
    </row>
    <row r="13" spans="3:5" ht="16" x14ac:dyDescent="0.45">
      <c r="C13" s="10" t="s">
        <v>115</v>
      </c>
      <c r="E13" s="10" t="s">
        <v>134</v>
      </c>
    </row>
    <row r="14" spans="3:5" ht="16" x14ac:dyDescent="0.45">
      <c r="C14" s="10" t="s">
        <v>116</v>
      </c>
      <c r="E14" s="10" t="s">
        <v>135</v>
      </c>
    </row>
    <row r="15" spans="3:5" ht="16" x14ac:dyDescent="0.45">
      <c r="C15" s="10" t="s">
        <v>117</v>
      </c>
      <c r="E15" s="10" t="s">
        <v>136</v>
      </c>
    </row>
    <row r="16" spans="3:5" ht="16" x14ac:dyDescent="0.45">
      <c r="C16" s="10" t="s">
        <v>118</v>
      </c>
      <c r="E16" s="10" t="s">
        <v>137</v>
      </c>
    </row>
    <row r="17" spans="3:5" ht="16" x14ac:dyDescent="0.45">
      <c r="C17" s="10" t="s">
        <v>119</v>
      </c>
      <c r="E17" s="10" t="s">
        <v>138</v>
      </c>
    </row>
    <row r="18" spans="3:5" ht="16" x14ac:dyDescent="0.45">
      <c r="C18" s="10" t="s">
        <v>120</v>
      </c>
    </row>
    <row r="19" spans="3:5" ht="16" x14ac:dyDescent="0.45">
      <c r="C19" s="10" t="s">
        <v>121</v>
      </c>
    </row>
    <row r="20" spans="3:5" ht="16" x14ac:dyDescent="0.45">
      <c r="C20" s="10" t="s">
        <v>122</v>
      </c>
      <c r="E20" t="s">
        <v>140</v>
      </c>
    </row>
    <row r="21" spans="3:5" ht="16" x14ac:dyDescent="0.45">
      <c r="C21" s="10" t="s">
        <v>123</v>
      </c>
      <c r="E21" s="9" t="s">
        <v>150</v>
      </c>
    </row>
    <row r="22" spans="3:5" ht="16" x14ac:dyDescent="0.45">
      <c r="C22" s="10" t="s">
        <v>124</v>
      </c>
      <c r="E22" t="s">
        <v>151</v>
      </c>
    </row>
    <row r="23" spans="3:5" x14ac:dyDescent="0.35">
      <c r="E23" t="s">
        <v>152</v>
      </c>
    </row>
    <row r="24" spans="3:5" x14ac:dyDescent="0.35">
      <c r="E24" t="s">
        <v>153</v>
      </c>
    </row>
    <row r="25" spans="3:5" x14ac:dyDescent="0.35">
      <c r="C25" t="s">
        <v>140</v>
      </c>
      <c r="E25" t="s">
        <v>154</v>
      </c>
    </row>
    <row r="26" spans="3:5" ht="16.5" x14ac:dyDescent="0.45">
      <c r="C26" s="12" t="s">
        <v>141</v>
      </c>
      <c r="E26" t="s">
        <v>155</v>
      </c>
    </row>
    <row r="27" spans="3:5" ht="16.5" x14ac:dyDescent="0.45">
      <c r="C27" s="11" t="s">
        <v>142</v>
      </c>
    </row>
    <row r="28" spans="3:5" ht="16.5" x14ac:dyDescent="0.45">
      <c r="C28" s="11" t="s">
        <v>143</v>
      </c>
      <c r="E28" t="s">
        <v>140</v>
      </c>
    </row>
    <row r="29" spans="3:5" ht="16.5" x14ac:dyDescent="0.45">
      <c r="C29" s="11" t="s">
        <v>144</v>
      </c>
      <c r="E29" s="9" t="s">
        <v>163</v>
      </c>
    </row>
    <row r="30" spans="3:5" ht="16.5" x14ac:dyDescent="0.45">
      <c r="C30" s="11" t="s">
        <v>145</v>
      </c>
      <c r="E30" t="s">
        <v>156</v>
      </c>
    </row>
    <row r="31" spans="3:5" ht="16.5" x14ac:dyDescent="0.45">
      <c r="C31" s="11" t="s">
        <v>146</v>
      </c>
      <c r="E31" t="s">
        <v>157</v>
      </c>
    </row>
    <row r="32" spans="3:5" ht="16.5" x14ac:dyDescent="0.45">
      <c r="C32" s="11" t="s">
        <v>147</v>
      </c>
      <c r="E32" t="s">
        <v>158</v>
      </c>
    </row>
    <row r="33" spans="3:5" ht="16.5" x14ac:dyDescent="0.45">
      <c r="C33" s="11" t="s">
        <v>148</v>
      </c>
      <c r="E33" s="9" t="s">
        <v>159</v>
      </c>
    </row>
    <row r="34" spans="3:5" ht="16.5" x14ac:dyDescent="0.45">
      <c r="C34" s="11" t="s">
        <v>149</v>
      </c>
      <c r="E34" t="s">
        <v>160</v>
      </c>
    </row>
    <row r="35" spans="3:5" x14ac:dyDescent="0.35">
      <c r="E35" t="s">
        <v>161</v>
      </c>
    </row>
    <row r="36" spans="3:5" x14ac:dyDescent="0.35">
      <c r="E36" t="s">
        <v>162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opLeftCell="A12" workbookViewId="0">
      <selection activeCell="G1" activeCellId="1" sqref="A1:A31 G1:G31"/>
    </sheetView>
  </sheetViews>
  <sheetFormatPr defaultRowHeight="14.5" x14ac:dyDescent="0.35"/>
  <cols>
    <col min="1" max="1" width="9.7265625" bestFit="1" customWidth="1"/>
    <col min="2" max="2" width="7" bestFit="1" customWidth="1"/>
    <col min="3" max="3" width="12.90625" bestFit="1" customWidth="1"/>
    <col min="4" max="4" width="23.81640625" bestFit="1" customWidth="1"/>
    <col min="5" max="5" width="11.81640625" bestFit="1" customWidth="1"/>
    <col min="6" max="6" width="21.36328125" bestFit="1" customWidth="1"/>
    <col min="7" max="7" width="10.36328125" bestFit="1" customWidth="1"/>
    <col min="8" max="8" width="12.453125" bestFit="1" customWidth="1"/>
    <col min="9" max="9" width="12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39</v>
      </c>
      <c r="C2" t="s">
        <v>41</v>
      </c>
      <c r="D2" t="s">
        <v>46</v>
      </c>
      <c r="E2" t="s">
        <v>52</v>
      </c>
      <c r="F2" t="s">
        <v>54</v>
      </c>
      <c r="G2">
        <v>64</v>
      </c>
      <c r="H2">
        <v>56</v>
      </c>
      <c r="I2">
        <v>69</v>
      </c>
    </row>
    <row r="3" spans="1:9" x14ac:dyDescent="0.35">
      <c r="A3" t="s">
        <v>10</v>
      </c>
      <c r="B3" t="s">
        <v>39</v>
      </c>
      <c r="C3" t="s">
        <v>42</v>
      </c>
      <c r="D3" t="s">
        <v>47</v>
      </c>
      <c r="E3" t="s">
        <v>53</v>
      </c>
      <c r="F3" t="s">
        <v>54</v>
      </c>
      <c r="G3">
        <v>48</v>
      </c>
      <c r="H3">
        <v>62</v>
      </c>
      <c r="I3">
        <v>78</v>
      </c>
    </row>
    <row r="4" spans="1:9" x14ac:dyDescent="0.35">
      <c r="A4" t="s">
        <v>11</v>
      </c>
      <c r="B4" t="s">
        <v>40</v>
      </c>
      <c r="C4" t="s">
        <v>43</v>
      </c>
      <c r="D4" t="s">
        <v>48</v>
      </c>
      <c r="E4" t="s">
        <v>53</v>
      </c>
      <c r="F4" t="s">
        <v>55</v>
      </c>
      <c r="G4">
        <v>56</v>
      </c>
      <c r="H4">
        <v>70</v>
      </c>
      <c r="I4">
        <v>97</v>
      </c>
    </row>
    <row r="5" spans="1:9" x14ac:dyDescent="0.35">
      <c r="A5" t="s">
        <v>12</v>
      </c>
      <c r="B5" t="s">
        <v>39</v>
      </c>
      <c r="C5" t="s">
        <v>41</v>
      </c>
      <c r="D5" t="s">
        <v>46</v>
      </c>
      <c r="E5" t="s">
        <v>53</v>
      </c>
      <c r="F5" t="s">
        <v>55</v>
      </c>
      <c r="G5">
        <v>83</v>
      </c>
      <c r="H5">
        <v>92</v>
      </c>
      <c r="I5">
        <v>52</v>
      </c>
    </row>
    <row r="6" spans="1:9" x14ac:dyDescent="0.35">
      <c r="A6" t="s">
        <v>13</v>
      </c>
      <c r="B6" t="s">
        <v>40</v>
      </c>
      <c r="C6" t="s">
        <v>44</v>
      </c>
      <c r="D6" t="s">
        <v>46</v>
      </c>
      <c r="E6" t="s">
        <v>53</v>
      </c>
      <c r="F6" t="s">
        <v>55</v>
      </c>
      <c r="G6">
        <v>70</v>
      </c>
      <c r="H6">
        <v>97</v>
      </c>
      <c r="I6">
        <v>96</v>
      </c>
    </row>
    <row r="7" spans="1:9" x14ac:dyDescent="0.35">
      <c r="A7" t="s">
        <v>14</v>
      </c>
      <c r="B7" t="s">
        <v>39</v>
      </c>
      <c r="C7" t="s">
        <v>43</v>
      </c>
      <c r="D7" t="s">
        <v>49</v>
      </c>
      <c r="E7" t="s">
        <v>52</v>
      </c>
      <c r="F7" t="s">
        <v>55</v>
      </c>
      <c r="G7">
        <v>98</v>
      </c>
      <c r="H7">
        <v>56</v>
      </c>
      <c r="I7">
        <v>93</v>
      </c>
    </row>
    <row r="8" spans="1:9" x14ac:dyDescent="0.35">
      <c r="A8" t="s">
        <v>15</v>
      </c>
      <c r="B8" t="s">
        <v>40</v>
      </c>
      <c r="C8" t="s">
        <v>41</v>
      </c>
      <c r="D8" t="s">
        <v>46</v>
      </c>
      <c r="E8" t="s">
        <v>53</v>
      </c>
      <c r="F8" t="s">
        <v>54</v>
      </c>
      <c r="G8">
        <v>54</v>
      </c>
      <c r="H8">
        <v>75</v>
      </c>
      <c r="I8">
        <v>85</v>
      </c>
    </row>
    <row r="9" spans="1:9" x14ac:dyDescent="0.35">
      <c r="A9" t="s">
        <v>16</v>
      </c>
      <c r="B9" t="s">
        <v>40</v>
      </c>
      <c r="C9" t="s">
        <v>43</v>
      </c>
      <c r="D9" t="s">
        <v>49</v>
      </c>
      <c r="E9" t="s">
        <v>52</v>
      </c>
      <c r="F9" t="s">
        <v>54</v>
      </c>
      <c r="G9">
        <v>76</v>
      </c>
      <c r="H9">
        <v>71</v>
      </c>
      <c r="I9">
        <v>54</v>
      </c>
    </row>
    <row r="10" spans="1:9" x14ac:dyDescent="0.35">
      <c r="A10" t="s">
        <v>17</v>
      </c>
      <c r="B10" t="s">
        <v>40</v>
      </c>
      <c r="C10" t="s">
        <v>42</v>
      </c>
      <c r="D10" t="s">
        <v>50</v>
      </c>
      <c r="E10" t="s">
        <v>52</v>
      </c>
      <c r="F10" t="s">
        <v>55</v>
      </c>
      <c r="G10">
        <v>71</v>
      </c>
      <c r="H10">
        <v>69</v>
      </c>
      <c r="I10">
        <v>52</v>
      </c>
    </row>
    <row r="11" spans="1:9" x14ac:dyDescent="0.35">
      <c r="A11" t="s">
        <v>18</v>
      </c>
      <c r="B11" t="s">
        <v>39</v>
      </c>
      <c r="C11" t="s">
        <v>44</v>
      </c>
      <c r="D11" t="s">
        <v>49</v>
      </c>
      <c r="E11" t="s">
        <v>53</v>
      </c>
      <c r="F11" t="s">
        <v>54</v>
      </c>
      <c r="G11">
        <v>44</v>
      </c>
      <c r="H11">
        <v>53</v>
      </c>
      <c r="I11">
        <v>46</v>
      </c>
    </row>
    <row r="12" spans="1:9" x14ac:dyDescent="0.35">
      <c r="A12" t="s">
        <v>19</v>
      </c>
      <c r="B12" t="s">
        <v>39</v>
      </c>
      <c r="C12" t="s">
        <v>42</v>
      </c>
      <c r="D12" t="s">
        <v>50</v>
      </c>
      <c r="E12" t="s">
        <v>53</v>
      </c>
      <c r="F12" t="s">
        <v>54</v>
      </c>
      <c r="G12">
        <v>55</v>
      </c>
      <c r="H12">
        <v>94</v>
      </c>
      <c r="I12">
        <v>53</v>
      </c>
    </row>
    <row r="13" spans="1:9" x14ac:dyDescent="0.35">
      <c r="A13" t="s">
        <v>20</v>
      </c>
      <c r="B13" t="s">
        <v>40</v>
      </c>
      <c r="C13" t="s">
        <v>42</v>
      </c>
      <c r="D13" t="s">
        <v>47</v>
      </c>
      <c r="E13" t="s">
        <v>53</v>
      </c>
      <c r="F13" t="s">
        <v>55</v>
      </c>
      <c r="G13">
        <v>78</v>
      </c>
      <c r="H13">
        <v>40</v>
      </c>
      <c r="I13">
        <v>68</v>
      </c>
    </row>
    <row r="14" spans="1:9" x14ac:dyDescent="0.35">
      <c r="A14" t="s">
        <v>21</v>
      </c>
      <c r="B14" t="s">
        <v>39</v>
      </c>
      <c r="C14" t="s">
        <v>44</v>
      </c>
      <c r="D14" t="s">
        <v>50</v>
      </c>
      <c r="E14" t="s">
        <v>53</v>
      </c>
      <c r="F14" t="s">
        <v>55</v>
      </c>
      <c r="G14">
        <v>100</v>
      </c>
      <c r="H14">
        <v>92</v>
      </c>
      <c r="I14">
        <v>100</v>
      </c>
    </row>
    <row r="15" spans="1:9" x14ac:dyDescent="0.35">
      <c r="A15" t="s">
        <v>22</v>
      </c>
      <c r="B15" t="s">
        <v>40</v>
      </c>
      <c r="C15" t="s">
        <v>41</v>
      </c>
      <c r="D15" t="s">
        <v>50</v>
      </c>
      <c r="E15" t="s">
        <v>52</v>
      </c>
      <c r="F15" t="s">
        <v>55</v>
      </c>
      <c r="G15">
        <v>74</v>
      </c>
      <c r="H15">
        <v>72</v>
      </c>
      <c r="I15">
        <v>90</v>
      </c>
    </row>
    <row r="16" spans="1:9" x14ac:dyDescent="0.35">
      <c r="A16" t="s">
        <v>23</v>
      </c>
      <c r="B16" t="s">
        <v>39</v>
      </c>
      <c r="C16" t="s">
        <v>45</v>
      </c>
      <c r="D16" t="s">
        <v>51</v>
      </c>
      <c r="E16" t="s">
        <v>52</v>
      </c>
      <c r="F16" t="s">
        <v>54</v>
      </c>
      <c r="G16">
        <v>95</v>
      </c>
      <c r="H16">
        <v>87</v>
      </c>
      <c r="I16">
        <v>65</v>
      </c>
    </row>
    <row r="17" spans="1:9" x14ac:dyDescent="0.35">
      <c r="A17" t="s">
        <v>24</v>
      </c>
      <c r="B17" t="s">
        <v>39</v>
      </c>
      <c r="C17" t="s">
        <v>44</v>
      </c>
      <c r="D17" t="s">
        <v>50</v>
      </c>
      <c r="E17" t="s">
        <v>52</v>
      </c>
      <c r="F17" t="s">
        <v>54</v>
      </c>
      <c r="G17">
        <v>50</v>
      </c>
      <c r="H17">
        <v>49</v>
      </c>
      <c r="I17">
        <v>70</v>
      </c>
    </row>
    <row r="18" spans="1:9" x14ac:dyDescent="0.35">
      <c r="A18" t="s">
        <v>25</v>
      </c>
      <c r="B18" t="s">
        <v>40</v>
      </c>
      <c r="C18" t="s">
        <v>42</v>
      </c>
      <c r="D18" t="s">
        <v>49</v>
      </c>
      <c r="E18" t="s">
        <v>52</v>
      </c>
      <c r="F18" t="s">
        <v>54</v>
      </c>
      <c r="G18">
        <v>94</v>
      </c>
      <c r="H18">
        <v>72</v>
      </c>
      <c r="I18">
        <v>43</v>
      </c>
    </row>
    <row r="19" spans="1:9" x14ac:dyDescent="0.35">
      <c r="A19" t="s">
        <v>26</v>
      </c>
      <c r="B19" t="s">
        <v>40</v>
      </c>
      <c r="C19" t="s">
        <v>45</v>
      </c>
      <c r="D19" t="s">
        <v>46</v>
      </c>
      <c r="E19" t="s">
        <v>52</v>
      </c>
      <c r="F19" t="s">
        <v>55</v>
      </c>
      <c r="G19">
        <v>96</v>
      </c>
      <c r="H19">
        <v>47</v>
      </c>
      <c r="I19">
        <v>59</v>
      </c>
    </row>
    <row r="20" spans="1:9" x14ac:dyDescent="0.35">
      <c r="A20" t="s">
        <v>27</v>
      </c>
      <c r="B20" t="s">
        <v>39</v>
      </c>
      <c r="C20" t="s">
        <v>42</v>
      </c>
      <c r="D20" t="s">
        <v>49</v>
      </c>
      <c r="E20" t="s">
        <v>53</v>
      </c>
      <c r="F20" t="s">
        <v>55</v>
      </c>
      <c r="G20">
        <v>41</v>
      </c>
      <c r="H20">
        <v>57</v>
      </c>
      <c r="I20">
        <v>85</v>
      </c>
    </row>
    <row r="21" spans="1:9" x14ac:dyDescent="0.35">
      <c r="A21" t="s">
        <v>28</v>
      </c>
      <c r="B21" t="s">
        <v>40</v>
      </c>
      <c r="C21" t="s">
        <v>42</v>
      </c>
      <c r="D21" t="s">
        <v>46</v>
      </c>
      <c r="E21" t="s">
        <v>52</v>
      </c>
      <c r="F21" t="s">
        <v>55</v>
      </c>
      <c r="G21">
        <v>68</v>
      </c>
      <c r="H21">
        <v>44</v>
      </c>
      <c r="I21">
        <v>58</v>
      </c>
    </row>
    <row r="22" spans="1:9" x14ac:dyDescent="0.35">
      <c r="A22" t="s">
        <v>29</v>
      </c>
      <c r="B22" t="s">
        <v>40</v>
      </c>
      <c r="C22" t="s">
        <v>41</v>
      </c>
      <c r="D22" t="s">
        <v>50</v>
      </c>
      <c r="E22" t="s">
        <v>52</v>
      </c>
      <c r="F22" t="s">
        <v>55</v>
      </c>
      <c r="G22">
        <v>74</v>
      </c>
      <c r="H22">
        <v>61</v>
      </c>
      <c r="I22">
        <v>51</v>
      </c>
    </row>
    <row r="23" spans="1:9" x14ac:dyDescent="0.35">
      <c r="A23" t="s">
        <v>30</v>
      </c>
      <c r="B23" t="s">
        <v>40</v>
      </c>
      <c r="C23" t="s">
        <v>45</v>
      </c>
      <c r="D23" t="s">
        <v>51</v>
      </c>
      <c r="E23" t="s">
        <v>52</v>
      </c>
      <c r="F23" t="s">
        <v>54</v>
      </c>
      <c r="G23">
        <v>79</v>
      </c>
      <c r="H23">
        <v>92</v>
      </c>
      <c r="I23">
        <v>93</v>
      </c>
    </row>
    <row r="24" spans="1:9" x14ac:dyDescent="0.35">
      <c r="A24" t="s">
        <v>31</v>
      </c>
      <c r="B24" t="s">
        <v>40</v>
      </c>
      <c r="C24" t="s">
        <v>42</v>
      </c>
      <c r="D24" t="s">
        <v>51</v>
      </c>
      <c r="E24" t="s">
        <v>52</v>
      </c>
      <c r="F24" t="s">
        <v>55</v>
      </c>
      <c r="G24">
        <v>67</v>
      </c>
      <c r="H24">
        <v>65</v>
      </c>
      <c r="I24">
        <v>70</v>
      </c>
    </row>
    <row r="25" spans="1:9" x14ac:dyDescent="0.35">
      <c r="A25" t="s">
        <v>32</v>
      </c>
      <c r="B25" t="s">
        <v>39</v>
      </c>
      <c r="C25" t="s">
        <v>45</v>
      </c>
      <c r="D25" t="s">
        <v>51</v>
      </c>
      <c r="E25" t="s">
        <v>52</v>
      </c>
      <c r="F25" t="s">
        <v>54</v>
      </c>
      <c r="G25">
        <v>94</v>
      </c>
      <c r="H25">
        <v>48</v>
      </c>
      <c r="I25">
        <v>70</v>
      </c>
    </row>
    <row r="26" spans="1:9" x14ac:dyDescent="0.35">
      <c r="A26" t="s">
        <v>33</v>
      </c>
      <c r="B26" t="s">
        <v>40</v>
      </c>
      <c r="C26" t="s">
        <v>44</v>
      </c>
      <c r="D26" t="s">
        <v>49</v>
      </c>
      <c r="E26" t="s">
        <v>52</v>
      </c>
      <c r="F26" t="s">
        <v>55</v>
      </c>
      <c r="G26">
        <v>43</v>
      </c>
      <c r="H26">
        <v>74</v>
      </c>
      <c r="I26">
        <v>69</v>
      </c>
    </row>
    <row r="27" spans="1:9" x14ac:dyDescent="0.35">
      <c r="A27" t="s">
        <v>34</v>
      </c>
      <c r="B27" t="s">
        <v>40</v>
      </c>
      <c r="C27" t="s">
        <v>42</v>
      </c>
      <c r="D27" t="s">
        <v>48</v>
      </c>
      <c r="E27" t="s">
        <v>53</v>
      </c>
      <c r="F27" t="s">
        <v>54</v>
      </c>
      <c r="G27">
        <v>81</v>
      </c>
      <c r="H27">
        <v>61</v>
      </c>
      <c r="I27">
        <v>79</v>
      </c>
    </row>
    <row r="28" spans="1:9" x14ac:dyDescent="0.35">
      <c r="A28" t="s">
        <v>35</v>
      </c>
      <c r="B28" t="s">
        <v>39</v>
      </c>
      <c r="C28" t="s">
        <v>41</v>
      </c>
      <c r="D28" t="s">
        <v>51</v>
      </c>
      <c r="E28" t="s">
        <v>53</v>
      </c>
      <c r="F28" t="s">
        <v>55</v>
      </c>
      <c r="G28">
        <v>76</v>
      </c>
      <c r="H28">
        <v>89</v>
      </c>
      <c r="I28">
        <v>83</v>
      </c>
    </row>
    <row r="29" spans="1:9" x14ac:dyDescent="0.35">
      <c r="A29" t="s">
        <v>36</v>
      </c>
      <c r="B29" t="s">
        <v>39</v>
      </c>
      <c r="C29" t="s">
        <v>45</v>
      </c>
      <c r="D29" t="s">
        <v>47</v>
      </c>
      <c r="E29" t="s">
        <v>53</v>
      </c>
      <c r="F29" t="s">
        <v>55</v>
      </c>
      <c r="G29">
        <v>93</v>
      </c>
      <c r="H29">
        <v>83</v>
      </c>
      <c r="I29">
        <v>62</v>
      </c>
    </row>
    <row r="30" spans="1:9" x14ac:dyDescent="0.35">
      <c r="A30" t="s">
        <v>37</v>
      </c>
      <c r="B30" t="s">
        <v>39</v>
      </c>
      <c r="C30" t="s">
        <v>45</v>
      </c>
      <c r="D30" t="s">
        <v>50</v>
      </c>
      <c r="E30" t="s">
        <v>53</v>
      </c>
      <c r="F30" t="s">
        <v>54</v>
      </c>
      <c r="G30">
        <v>40</v>
      </c>
      <c r="H30">
        <v>86</v>
      </c>
      <c r="I30">
        <v>56</v>
      </c>
    </row>
    <row r="31" spans="1:9" x14ac:dyDescent="0.35">
      <c r="A31" t="s">
        <v>38</v>
      </c>
      <c r="B31" t="s">
        <v>40</v>
      </c>
      <c r="C31" t="s">
        <v>44</v>
      </c>
      <c r="D31" t="s">
        <v>49</v>
      </c>
      <c r="E31" t="s">
        <v>53</v>
      </c>
      <c r="F31" t="s">
        <v>54</v>
      </c>
      <c r="G31">
        <v>68</v>
      </c>
      <c r="H31">
        <v>70</v>
      </c>
      <c r="I3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98D4-B158-4FDE-9DD6-ABAD5307CF00}">
  <dimension ref="A1:O31"/>
  <sheetViews>
    <sheetView topLeftCell="G1" workbookViewId="0">
      <selection activeCell="O17" sqref="O17"/>
    </sheetView>
  </sheetViews>
  <sheetFormatPr defaultRowHeight="14.5" x14ac:dyDescent="0.35"/>
  <cols>
    <col min="1" max="1" width="9.7265625" bestFit="1" customWidth="1"/>
    <col min="2" max="2" width="7" bestFit="1" customWidth="1"/>
    <col min="3" max="3" width="12.90625" bestFit="1" customWidth="1"/>
    <col min="4" max="4" width="23.81640625" bestFit="1" customWidth="1"/>
    <col min="5" max="5" width="11.81640625" bestFit="1" customWidth="1"/>
    <col min="6" max="6" width="21.36328125" bestFit="1" customWidth="1"/>
    <col min="7" max="7" width="10.36328125" bestFit="1" customWidth="1"/>
    <col min="8" max="8" width="12.453125" bestFit="1" customWidth="1"/>
    <col min="9" max="9" width="12" bestFit="1" customWidth="1"/>
    <col min="10" max="10" width="21.08984375" bestFit="1" customWidth="1"/>
    <col min="11" max="11" width="13.453125" bestFit="1" customWidth="1"/>
    <col min="12" max="12" width="20.1796875" bestFit="1" customWidth="1"/>
    <col min="13" max="13" width="14.81640625" bestFit="1" customWidth="1"/>
    <col min="14" max="14" width="17.08984375" bestFit="1" customWidth="1"/>
    <col min="15" max="15" width="12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56</v>
      </c>
      <c r="K1" s="2" t="s">
        <v>57</v>
      </c>
      <c r="L1" s="2" t="s">
        <v>66</v>
      </c>
      <c r="M1" s="2" t="s">
        <v>58</v>
      </c>
      <c r="N1" s="2" t="s">
        <v>59</v>
      </c>
      <c r="O1" s="2" t="s">
        <v>60</v>
      </c>
    </row>
    <row r="2" spans="1:15" x14ac:dyDescent="0.35">
      <c r="A2" t="s">
        <v>9</v>
      </c>
      <c r="B2" t="s">
        <v>39</v>
      </c>
      <c r="C2" t="s">
        <v>41</v>
      </c>
      <c r="D2" t="s">
        <v>46</v>
      </c>
      <c r="E2" t="s">
        <v>52</v>
      </c>
      <c r="F2" t="s">
        <v>54</v>
      </c>
      <c r="G2">
        <v>64</v>
      </c>
      <c r="H2">
        <v>56</v>
      </c>
      <c r="I2">
        <v>69</v>
      </c>
      <c r="J2" t="str">
        <f>IF(G2&gt;=50,"Pass","Fail")</f>
        <v>Pass</v>
      </c>
      <c r="K2" s="3">
        <f>AVERAGE(G2,H2,I2)</f>
        <v>63</v>
      </c>
      <c r="L2" t="str" cm="1">
        <f t="array" ref="L2">_xlfn.IFS(K2&gt;=80,"Excellent",K2&gt;=70,"Good",K2&gt;=40,"Average",K2&lt;40,"Poor")</f>
        <v>Average</v>
      </c>
      <c r="M2" t="str">
        <f>IF(AND(G2&gt;=70,H2&gt;=70,I2&gt;=70),"Honors","Regular")</f>
        <v>Regular</v>
      </c>
      <c r="N2" t="b">
        <f>IF(OR(G2&lt;50,H2&lt;50),"Needs Help")</f>
        <v>0</v>
      </c>
      <c r="O2" t="str">
        <f>IF(AND(G2&gt;80,I2&gt;80)*OR(G2&gt;70,I2&gt;70),"Top Performance","Good Try")</f>
        <v>Good Try</v>
      </c>
    </row>
    <row r="3" spans="1:15" x14ac:dyDescent="0.35">
      <c r="A3" t="s">
        <v>10</v>
      </c>
      <c r="B3" t="s">
        <v>39</v>
      </c>
      <c r="C3" t="s">
        <v>42</v>
      </c>
      <c r="D3" t="s">
        <v>47</v>
      </c>
      <c r="E3" t="s">
        <v>53</v>
      </c>
      <c r="F3" t="s">
        <v>54</v>
      </c>
      <c r="G3">
        <v>48</v>
      </c>
      <c r="H3">
        <v>62</v>
      </c>
      <c r="I3">
        <v>78</v>
      </c>
      <c r="J3" t="str">
        <f t="shared" ref="J3:J31" si="0">IF(G3&gt;=50,"Pass","Fail")</f>
        <v>Fail</v>
      </c>
      <c r="K3" s="3">
        <f t="shared" ref="K3:K31" si="1">AVERAGE(G3,H3,I3)</f>
        <v>62.666666666666664</v>
      </c>
      <c r="L3" t="str" cm="1">
        <f t="array" ref="L3">_xlfn.IFS(K3&gt;=80,"Excellent",K3&gt;=70,"Good",K3&gt;=40,"Average",K3&lt;40,"Poor")</f>
        <v>Average</v>
      </c>
      <c r="M3" t="str">
        <f t="shared" ref="M3:M31" si="2">IF(AND(G3&gt;=70,H3&gt;=70,I3&gt;=70),"Honors","Regular")</f>
        <v>Regular</v>
      </c>
      <c r="N3" t="str">
        <f t="shared" ref="N3:N31" si="3">IF(OR(G3&lt;50,H3&lt;50),"Needs Help")</f>
        <v>Needs Help</v>
      </c>
      <c r="O3" t="str">
        <f t="shared" ref="O3:O31" si="4">IF(AND(G3&gt;80,I3&gt;80)*OR(G3&gt;70,I3&gt;70),"Top Performance","Good Try")</f>
        <v>Good Try</v>
      </c>
    </row>
    <row r="4" spans="1:15" x14ac:dyDescent="0.35">
      <c r="A4" t="s">
        <v>11</v>
      </c>
      <c r="B4" t="s">
        <v>40</v>
      </c>
      <c r="C4" t="s">
        <v>43</v>
      </c>
      <c r="D4" t="s">
        <v>48</v>
      </c>
      <c r="E4" t="s">
        <v>53</v>
      </c>
      <c r="F4" t="s">
        <v>55</v>
      </c>
      <c r="G4">
        <v>56</v>
      </c>
      <c r="H4">
        <v>70</v>
      </c>
      <c r="I4">
        <v>97</v>
      </c>
      <c r="J4" t="str">
        <f t="shared" si="0"/>
        <v>Pass</v>
      </c>
      <c r="K4" s="3">
        <f t="shared" si="1"/>
        <v>74.333333333333329</v>
      </c>
      <c r="L4" t="str" cm="1">
        <f t="array" ref="L4">_xlfn.IFS(K4&gt;=80,"Excellent",K4&gt;=70,"Good",K4&gt;=40,"Average",K4&lt;40,"Poor")</f>
        <v>Good</v>
      </c>
      <c r="M4" t="str">
        <f t="shared" si="2"/>
        <v>Regular</v>
      </c>
      <c r="N4" t="b">
        <f t="shared" si="3"/>
        <v>0</v>
      </c>
      <c r="O4" t="str">
        <f t="shared" si="4"/>
        <v>Good Try</v>
      </c>
    </row>
    <row r="5" spans="1:15" x14ac:dyDescent="0.35">
      <c r="A5" t="s">
        <v>12</v>
      </c>
      <c r="B5" t="s">
        <v>39</v>
      </c>
      <c r="C5" t="s">
        <v>41</v>
      </c>
      <c r="D5" t="s">
        <v>46</v>
      </c>
      <c r="E5" t="s">
        <v>53</v>
      </c>
      <c r="F5" t="s">
        <v>55</v>
      </c>
      <c r="G5">
        <v>83</v>
      </c>
      <c r="H5">
        <v>92</v>
      </c>
      <c r="I5">
        <v>52</v>
      </c>
      <c r="J5" t="str">
        <f t="shared" si="0"/>
        <v>Pass</v>
      </c>
      <c r="K5" s="3">
        <f t="shared" si="1"/>
        <v>75.666666666666671</v>
      </c>
      <c r="L5" t="str" cm="1">
        <f t="array" ref="L5">_xlfn.IFS(K5&gt;=80,"Excellent",K5&gt;=70,"Good",K5&gt;=40,"Average",K5&lt;40,"Poor")</f>
        <v>Good</v>
      </c>
      <c r="M5" t="str">
        <f t="shared" si="2"/>
        <v>Regular</v>
      </c>
      <c r="N5" t="b">
        <f t="shared" si="3"/>
        <v>0</v>
      </c>
      <c r="O5" t="str">
        <f t="shared" si="4"/>
        <v>Good Try</v>
      </c>
    </row>
    <row r="6" spans="1:15" x14ac:dyDescent="0.35">
      <c r="A6" t="s">
        <v>13</v>
      </c>
      <c r="B6" t="s">
        <v>40</v>
      </c>
      <c r="C6" t="s">
        <v>44</v>
      </c>
      <c r="D6" t="s">
        <v>46</v>
      </c>
      <c r="E6" t="s">
        <v>53</v>
      </c>
      <c r="F6" t="s">
        <v>55</v>
      </c>
      <c r="G6">
        <v>70</v>
      </c>
      <c r="H6">
        <v>97</v>
      </c>
      <c r="I6">
        <v>96</v>
      </c>
      <c r="J6" t="str">
        <f t="shared" si="0"/>
        <v>Pass</v>
      </c>
      <c r="K6" s="3">
        <f t="shared" si="1"/>
        <v>87.666666666666671</v>
      </c>
      <c r="L6" t="str" cm="1">
        <f t="array" ref="L6">_xlfn.IFS(K6&gt;=80,"Excellent",K6&gt;=70,"Good",K6&gt;=40,"Average",K6&lt;40,"Poor")</f>
        <v>Excellent</v>
      </c>
      <c r="M6" t="str">
        <f t="shared" si="2"/>
        <v>Honors</v>
      </c>
      <c r="N6" t="b">
        <f t="shared" si="3"/>
        <v>0</v>
      </c>
      <c r="O6" t="str">
        <f t="shared" si="4"/>
        <v>Good Try</v>
      </c>
    </row>
    <row r="7" spans="1:15" x14ac:dyDescent="0.35">
      <c r="A7" t="s">
        <v>14</v>
      </c>
      <c r="B7" t="s">
        <v>39</v>
      </c>
      <c r="C7" t="s">
        <v>43</v>
      </c>
      <c r="D7" t="s">
        <v>49</v>
      </c>
      <c r="E7" t="s">
        <v>52</v>
      </c>
      <c r="F7" t="s">
        <v>55</v>
      </c>
      <c r="G7">
        <v>98</v>
      </c>
      <c r="H7">
        <v>56</v>
      </c>
      <c r="I7">
        <v>93</v>
      </c>
      <c r="J7" t="str">
        <f t="shared" si="0"/>
        <v>Pass</v>
      </c>
      <c r="K7" s="3">
        <f t="shared" si="1"/>
        <v>82.333333333333329</v>
      </c>
      <c r="L7" t="str" cm="1">
        <f t="array" ref="L7">_xlfn.IFS(K7&gt;=80,"Excellent",K7&gt;=70,"Good",K7&gt;=40,"Average",K7&lt;40,"Poor")</f>
        <v>Excellent</v>
      </c>
      <c r="M7" t="str">
        <f t="shared" si="2"/>
        <v>Regular</v>
      </c>
      <c r="N7" t="b">
        <f t="shared" si="3"/>
        <v>0</v>
      </c>
      <c r="O7" t="str">
        <f t="shared" si="4"/>
        <v>Top Performance</v>
      </c>
    </row>
    <row r="8" spans="1:15" x14ac:dyDescent="0.35">
      <c r="A8" t="s">
        <v>15</v>
      </c>
      <c r="B8" t="s">
        <v>40</v>
      </c>
      <c r="C8" t="s">
        <v>41</v>
      </c>
      <c r="D8" t="s">
        <v>46</v>
      </c>
      <c r="E8" t="s">
        <v>53</v>
      </c>
      <c r="F8" t="s">
        <v>54</v>
      </c>
      <c r="G8">
        <v>54</v>
      </c>
      <c r="H8">
        <v>75</v>
      </c>
      <c r="I8">
        <v>85</v>
      </c>
      <c r="J8" t="str">
        <f t="shared" si="0"/>
        <v>Pass</v>
      </c>
      <c r="K8" s="3">
        <f t="shared" si="1"/>
        <v>71.333333333333329</v>
      </c>
      <c r="L8" t="str" cm="1">
        <f t="array" ref="L8">_xlfn.IFS(K8&gt;=80,"Excellent",K8&gt;=70,"Good",K8&gt;=40,"Average",K8&lt;40,"Poor")</f>
        <v>Good</v>
      </c>
      <c r="M8" t="str">
        <f t="shared" si="2"/>
        <v>Regular</v>
      </c>
      <c r="N8" t="b">
        <f t="shared" si="3"/>
        <v>0</v>
      </c>
      <c r="O8" t="str">
        <f t="shared" si="4"/>
        <v>Good Try</v>
      </c>
    </row>
    <row r="9" spans="1:15" x14ac:dyDescent="0.35">
      <c r="A9" t="s">
        <v>16</v>
      </c>
      <c r="B9" t="s">
        <v>40</v>
      </c>
      <c r="C9" t="s">
        <v>43</v>
      </c>
      <c r="D9" t="s">
        <v>49</v>
      </c>
      <c r="E9" t="s">
        <v>52</v>
      </c>
      <c r="F9" t="s">
        <v>54</v>
      </c>
      <c r="G9">
        <v>76</v>
      </c>
      <c r="H9">
        <v>71</v>
      </c>
      <c r="I9">
        <v>54</v>
      </c>
      <c r="J9" t="str">
        <f t="shared" si="0"/>
        <v>Pass</v>
      </c>
      <c r="K9" s="3">
        <f t="shared" si="1"/>
        <v>67</v>
      </c>
      <c r="L9" t="str" cm="1">
        <f t="array" ref="L9">_xlfn.IFS(K9&gt;=80,"Excellent",K9&gt;=70,"Good",K9&gt;=40,"Average",K9&lt;40,"Poor")</f>
        <v>Average</v>
      </c>
      <c r="M9" t="str">
        <f t="shared" si="2"/>
        <v>Regular</v>
      </c>
      <c r="N9" t="b">
        <f t="shared" si="3"/>
        <v>0</v>
      </c>
      <c r="O9" t="str">
        <f t="shared" si="4"/>
        <v>Good Try</v>
      </c>
    </row>
    <row r="10" spans="1:15" x14ac:dyDescent="0.35">
      <c r="A10" t="s">
        <v>17</v>
      </c>
      <c r="B10" t="s">
        <v>40</v>
      </c>
      <c r="C10" t="s">
        <v>42</v>
      </c>
      <c r="D10" t="s">
        <v>50</v>
      </c>
      <c r="E10" t="s">
        <v>52</v>
      </c>
      <c r="F10" t="s">
        <v>55</v>
      </c>
      <c r="G10">
        <v>71</v>
      </c>
      <c r="H10">
        <v>69</v>
      </c>
      <c r="I10">
        <v>52</v>
      </c>
      <c r="J10" t="str">
        <f t="shared" si="0"/>
        <v>Pass</v>
      </c>
      <c r="K10" s="3">
        <f t="shared" si="1"/>
        <v>64</v>
      </c>
      <c r="L10" t="str" cm="1">
        <f t="array" ref="L10">_xlfn.IFS(K10&gt;=80,"Excellent",K10&gt;=70,"Good",K10&gt;=40,"Average",K10&lt;40,"Poor")</f>
        <v>Average</v>
      </c>
      <c r="M10" t="str">
        <f t="shared" si="2"/>
        <v>Regular</v>
      </c>
      <c r="N10" t="b">
        <f t="shared" si="3"/>
        <v>0</v>
      </c>
      <c r="O10" t="str">
        <f t="shared" si="4"/>
        <v>Good Try</v>
      </c>
    </row>
    <row r="11" spans="1:15" x14ac:dyDescent="0.35">
      <c r="A11" t="s">
        <v>18</v>
      </c>
      <c r="B11" t="s">
        <v>39</v>
      </c>
      <c r="C11" t="s">
        <v>44</v>
      </c>
      <c r="D11" t="s">
        <v>49</v>
      </c>
      <c r="E11" t="s">
        <v>53</v>
      </c>
      <c r="F11" t="s">
        <v>54</v>
      </c>
      <c r="G11">
        <v>44</v>
      </c>
      <c r="H11">
        <v>53</v>
      </c>
      <c r="I11">
        <v>46</v>
      </c>
      <c r="J11" t="str">
        <f t="shared" si="0"/>
        <v>Fail</v>
      </c>
      <c r="K11" s="3">
        <f t="shared" si="1"/>
        <v>47.666666666666664</v>
      </c>
      <c r="L11" t="str" cm="1">
        <f t="array" ref="L11">_xlfn.IFS(K11&gt;=80,"Excellent",K11&gt;=70,"Good",K11&gt;=40,"Average",K11&lt;40,"Poor")</f>
        <v>Average</v>
      </c>
      <c r="M11" t="str">
        <f t="shared" si="2"/>
        <v>Regular</v>
      </c>
      <c r="N11" t="str">
        <f t="shared" si="3"/>
        <v>Needs Help</v>
      </c>
      <c r="O11" t="str">
        <f t="shared" si="4"/>
        <v>Good Try</v>
      </c>
    </row>
    <row r="12" spans="1:15" x14ac:dyDescent="0.35">
      <c r="A12" t="s">
        <v>19</v>
      </c>
      <c r="B12" t="s">
        <v>39</v>
      </c>
      <c r="C12" t="s">
        <v>42</v>
      </c>
      <c r="D12" t="s">
        <v>50</v>
      </c>
      <c r="E12" t="s">
        <v>53</v>
      </c>
      <c r="F12" t="s">
        <v>54</v>
      </c>
      <c r="G12">
        <v>55</v>
      </c>
      <c r="H12">
        <v>94</v>
      </c>
      <c r="I12">
        <v>53</v>
      </c>
      <c r="J12" t="str">
        <f t="shared" si="0"/>
        <v>Pass</v>
      </c>
      <c r="K12" s="3">
        <f t="shared" si="1"/>
        <v>67.333333333333329</v>
      </c>
      <c r="L12" t="str" cm="1">
        <f t="array" ref="L12">_xlfn.IFS(K12&gt;=80,"Excellent",K12&gt;=70,"Good",K12&gt;=40,"Average",K12&lt;40,"Poor")</f>
        <v>Average</v>
      </c>
      <c r="M12" t="str">
        <f t="shared" si="2"/>
        <v>Regular</v>
      </c>
      <c r="N12" t="b">
        <f t="shared" si="3"/>
        <v>0</v>
      </c>
      <c r="O12" t="str">
        <f t="shared" si="4"/>
        <v>Good Try</v>
      </c>
    </row>
    <row r="13" spans="1:15" x14ac:dyDescent="0.35">
      <c r="A13" t="s">
        <v>20</v>
      </c>
      <c r="B13" t="s">
        <v>40</v>
      </c>
      <c r="C13" t="s">
        <v>42</v>
      </c>
      <c r="D13" t="s">
        <v>47</v>
      </c>
      <c r="E13" t="s">
        <v>53</v>
      </c>
      <c r="F13" t="s">
        <v>55</v>
      </c>
      <c r="G13">
        <v>78</v>
      </c>
      <c r="H13">
        <v>40</v>
      </c>
      <c r="I13">
        <v>68</v>
      </c>
      <c r="J13" t="str">
        <f t="shared" si="0"/>
        <v>Pass</v>
      </c>
      <c r="K13" s="3">
        <f t="shared" si="1"/>
        <v>62</v>
      </c>
      <c r="L13" t="str" cm="1">
        <f t="array" ref="L13">_xlfn.IFS(K13&gt;=80,"Excellent",K13&gt;=70,"Good",K13&gt;=40,"Average",K13&lt;40,"Poor")</f>
        <v>Average</v>
      </c>
      <c r="M13" t="str">
        <f t="shared" si="2"/>
        <v>Regular</v>
      </c>
      <c r="N13" t="str">
        <f t="shared" si="3"/>
        <v>Needs Help</v>
      </c>
      <c r="O13" t="str">
        <f t="shared" si="4"/>
        <v>Good Try</v>
      </c>
    </row>
    <row r="14" spans="1:15" x14ac:dyDescent="0.35">
      <c r="A14" t="s">
        <v>21</v>
      </c>
      <c r="B14" t="s">
        <v>39</v>
      </c>
      <c r="C14" t="s">
        <v>44</v>
      </c>
      <c r="D14" t="s">
        <v>50</v>
      </c>
      <c r="E14" t="s">
        <v>53</v>
      </c>
      <c r="F14" t="s">
        <v>55</v>
      </c>
      <c r="G14">
        <v>100</v>
      </c>
      <c r="H14">
        <v>92</v>
      </c>
      <c r="I14">
        <v>100</v>
      </c>
      <c r="J14" t="str">
        <f t="shared" si="0"/>
        <v>Pass</v>
      </c>
      <c r="K14" s="3">
        <f t="shared" si="1"/>
        <v>97.333333333333329</v>
      </c>
      <c r="L14" t="str" cm="1">
        <f t="array" ref="L14">_xlfn.IFS(K14&gt;=80,"Excellent",K14&gt;=70,"Good",K14&gt;=40,"Average",K14&lt;40,"Poor")</f>
        <v>Excellent</v>
      </c>
      <c r="M14" t="str">
        <f t="shared" si="2"/>
        <v>Honors</v>
      </c>
      <c r="N14" t="b">
        <f t="shared" si="3"/>
        <v>0</v>
      </c>
      <c r="O14" t="str">
        <f t="shared" si="4"/>
        <v>Top Performance</v>
      </c>
    </row>
    <row r="15" spans="1:15" x14ac:dyDescent="0.35">
      <c r="A15" t="s">
        <v>22</v>
      </c>
      <c r="B15" t="s">
        <v>40</v>
      </c>
      <c r="C15" t="s">
        <v>41</v>
      </c>
      <c r="D15" t="s">
        <v>50</v>
      </c>
      <c r="E15" t="s">
        <v>52</v>
      </c>
      <c r="F15" t="s">
        <v>55</v>
      </c>
      <c r="G15">
        <v>74</v>
      </c>
      <c r="H15">
        <v>72</v>
      </c>
      <c r="I15">
        <v>90</v>
      </c>
      <c r="J15" t="str">
        <f t="shared" si="0"/>
        <v>Pass</v>
      </c>
      <c r="K15" s="3">
        <f t="shared" si="1"/>
        <v>78.666666666666671</v>
      </c>
      <c r="L15" t="str" cm="1">
        <f t="array" ref="L15">_xlfn.IFS(K15&gt;=80,"Excellent",K15&gt;=70,"Good",K15&gt;=40,"Average",K15&lt;40,"Poor")</f>
        <v>Good</v>
      </c>
      <c r="M15" t="str">
        <f t="shared" si="2"/>
        <v>Honors</v>
      </c>
      <c r="N15" t="b">
        <f t="shared" si="3"/>
        <v>0</v>
      </c>
      <c r="O15" t="str">
        <f t="shared" si="4"/>
        <v>Good Try</v>
      </c>
    </row>
    <row r="16" spans="1:15" x14ac:dyDescent="0.35">
      <c r="A16" t="s">
        <v>23</v>
      </c>
      <c r="B16" t="s">
        <v>39</v>
      </c>
      <c r="C16" t="s">
        <v>45</v>
      </c>
      <c r="D16" t="s">
        <v>51</v>
      </c>
      <c r="E16" t="s">
        <v>52</v>
      </c>
      <c r="F16" t="s">
        <v>54</v>
      </c>
      <c r="G16">
        <v>95</v>
      </c>
      <c r="H16">
        <v>87</v>
      </c>
      <c r="I16">
        <v>65</v>
      </c>
      <c r="J16" t="str">
        <f t="shared" si="0"/>
        <v>Pass</v>
      </c>
      <c r="K16" s="3">
        <f t="shared" si="1"/>
        <v>82.333333333333329</v>
      </c>
      <c r="L16" t="str" cm="1">
        <f t="array" ref="L16">_xlfn.IFS(K16&gt;=80,"Excellent",K16&gt;=70,"Good",K16&gt;=40,"Average",K16&lt;40,"Poor")</f>
        <v>Excellent</v>
      </c>
      <c r="M16" t="str">
        <f t="shared" si="2"/>
        <v>Regular</v>
      </c>
      <c r="N16" t="b">
        <f t="shared" si="3"/>
        <v>0</v>
      </c>
      <c r="O16" t="str">
        <f t="shared" si="4"/>
        <v>Good Try</v>
      </c>
    </row>
    <row r="17" spans="1:15" x14ac:dyDescent="0.35">
      <c r="A17" t="s">
        <v>24</v>
      </c>
      <c r="B17" t="s">
        <v>39</v>
      </c>
      <c r="C17" t="s">
        <v>44</v>
      </c>
      <c r="D17" t="s">
        <v>50</v>
      </c>
      <c r="E17" t="s">
        <v>52</v>
      </c>
      <c r="F17" t="s">
        <v>54</v>
      </c>
      <c r="G17">
        <v>50</v>
      </c>
      <c r="H17">
        <v>49</v>
      </c>
      <c r="I17">
        <v>70</v>
      </c>
      <c r="J17" t="str">
        <f t="shared" si="0"/>
        <v>Pass</v>
      </c>
      <c r="K17" s="3">
        <f t="shared" si="1"/>
        <v>56.333333333333336</v>
      </c>
      <c r="L17" t="str" cm="1">
        <f t="array" ref="L17">_xlfn.IFS(K17&gt;=80,"Excellent",K17&gt;=70,"Good",K17&gt;=40,"Average",K17&lt;40,"Poor")</f>
        <v>Average</v>
      </c>
      <c r="M17" t="str">
        <f t="shared" si="2"/>
        <v>Regular</v>
      </c>
      <c r="N17" t="str">
        <f t="shared" si="3"/>
        <v>Needs Help</v>
      </c>
      <c r="O17" t="str">
        <f t="shared" si="4"/>
        <v>Good Try</v>
      </c>
    </row>
    <row r="18" spans="1:15" x14ac:dyDescent="0.35">
      <c r="A18" t="s">
        <v>25</v>
      </c>
      <c r="B18" t="s">
        <v>40</v>
      </c>
      <c r="C18" t="s">
        <v>42</v>
      </c>
      <c r="D18" t="s">
        <v>49</v>
      </c>
      <c r="E18" t="s">
        <v>52</v>
      </c>
      <c r="F18" t="s">
        <v>54</v>
      </c>
      <c r="G18">
        <v>94</v>
      </c>
      <c r="H18">
        <v>72</v>
      </c>
      <c r="I18">
        <v>43</v>
      </c>
      <c r="J18" t="str">
        <f t="shared" si="0"/>
        <v>Pass</v>
      </c>
      <c r="K18" s="3">
        <f t="shared" si="1"/>
        <v>69.666666666666671</v>
      </c>
      <c r="L18" t="str" cm="1">
        <f t="array" ref="L18">_xlfn.IFS(K18&gt;=80,"Excellent",K18&gt;=70,"Good",K18&gt;=40,"Average",K18&lt;40,"Poor")</f>
        <v>Average</v>
      </c>
      <c r="M18" t="str">
        <f t="shared" si="2"/>
        <v>Regular</v>
      </c>
      <c r="N18" t="b">
        <f t="shared" si="3"/>
        <v>0</v>
      </c>
      <c r="O18" t="str">
        <f t="shared" si="4"/>
        <v>Good Try</v>
      </c>
    </row>
    <row r="19" spans="1:15" x14ac:dyDescent="0.35">
      <c r="A19" t="s">
        <v>26</v>
      </c>
      <c r="B19" t="s">
        <v>40</v>
      </c>
      <c r="C19" t="s">
        <v>45</v>
      </c>
      <c r="D19" t="s">
        <v>46</v>
      </c>
      <c r="E19" t="s">
        <v>52</v>
      </c>
      <c r="F19" t="s">
        <v>55</v>
      </c>
      <c r="G19">
        <v>96</v>
      </c>
      <c r="H19">
        <v>47</v>
      </c>
      <c r="I19">
        <v>59</v>
      </c>
      <c r="J19" t="str">
        <f t="shared" si="0"/>
        <v>Pass</v>
      </c>
      <c r="K19" s="3">
        <f t="shared" si="1"/>
        <v>67.333333333333329</v>
      </c>
      <c r="L19" t="str" cm="1">
        <f t="array" ref="L19">_xlfn.IFS(K19&gt;=80,"Excellent",K19&gt;=70,"Good",K19&gt;=40,"Average",K19&lt;40,"Poor")</f>
        <v>Average</v>
      </c>
      <c r="M19" t="str">
        <f t="shared" si="2"/>
        <v>Regular</v>
      </c>
      <c r="N19" t="str">
        <f t="shared" si="3"/>
        <v>Needs Help</v>
      </c>
      <c r="O19" t="str">
        <f t="shared" si="4"/>
        <v>Good Try</v>
      </c>
    </row>
    <row r="20" spans="1:15" x14ac:dyDescent="0.35">
      <c r="A20" t="s">
        <v>27</v>
      </c>
      <c r="B20" t="s">
        <v>39</v>
      </c>
      <c r="C20" t="s">
        <v>42</v>
      </c>
      <c r="D20" t="s">
        <v>49</v>
      </c>
      <c r="E20" t="s">
        <v>53</v>
      </c>
      <c r="F20" t="s">
        <v>55</v>
      </c>
      <c r="G20">
        <v>41</v>
      </c>
      <c r="H20">
        <v>57</v>
      </c>
      <c r="I20">
        <v>85</v>
      </c>
      <c r="J20" t="str">
        <f t="shared" si="0"/>
        <v>Fail</v>
      </c>
      <c r="K20" s="3">
        <f t="shared" si="1"/>
        <v>61</v>
      </c>
      <c r="L20" t="str" cm="1">
        <f t="array" ref="L20">_xlfn.IFS(K20&gt;=80,"Excellent",K20&gt;=70,"Good",K20&gt;=40,"Average",K20&lt;40,"Poor")</f>
        <v>Average</v>
      </c>
      <c r="M20" t="str">
        <f t="shared" si="2"/>
        <v>Regular</v>
      </c>
      <c r="N20" t="str">
        <f t="shared" si="3"/>
        <v>Needs Help</v>
      </c>
      <c r="O20" t="str">
        <f t="shared" si="4"/>
        <v>Good Try</v>
      </c>
    </row>
    <row r="21" spans="1:15" x14ac:dyDescent="0.35">
      <c r="A21" t="s">
        <v>28</v>
      </c>
      <c r="B21" t="s">
        <v>40</v>
      </c>
      <c r="C21" t="s">
        <v>42</v>
      </c>
      <c r="D21" t="s">
        <v>46</v>
      </c>
      <c r="E21" t="s">
        <v>52</v>
      </c>
      <c r="F21" t="s">
        <v>55</v>
      </c>
      <c r="G21">
        <v>68</v>
      </c>
      <c r="H21">
        <v>44</v>
      </c>
      <c r="I21">
        <v>58</v>
      </c>
      <c r="J21" t="str">
        <f t="shared" si="0"/>
        <v>Pass</v>
      </c>
      <c r="K21" s="3">
        <f t="shared" si="1"/>
        <v>56.666666666666664</v>
      </c>
      <c r="L21" t="str" cm="1">
        <f t="array" ref="L21">_xlfn.IFS(K21&gt;=80,"Excellent",K21&gt;=70,"Good",K21&gt;=40,"Average",K21&lt;40,"Poor")</f>
        <v>Average</v>
      </c>
      <c r="M21" t="str">
        <f t="shared" si="2"/>
        <v>Regular</v>
      </c>
      <c r="N21" t="str">
        <f t="shared" si="3"/>
        <v>Needs Help</v>
      </c>
      <c r="O21" t="str">
        <f t="shared" si="4"/>
        <v>Good Try</v>
      </c>
    </row>
    <row r="22" spans="1:15" x14ac:dyDescent="0.35">
      <c r="A22" t="s">
        <v>29</v>
      </c>
      <c r="B22" t="s">
        <v>40</v>
      </c>
      <c r="C22" t="s">
        <v>41</v>
      </c>
      <c r="D22" t="s">
        <v>50</v>
      </c>
      <c r="E22" t="s">
        <v>52</v>
      </c>
      <c r="F22" t="s">
        <v>55</v>
      </c>
      <c r="G22">
        <v>74</v>
      </c>
      <c r="H22">
        <v>61</v>
      </c>
      <c r="I22">
        <v>51</v>
      </c>
      <c r="J22" t="str">
        <f t="shared" si="0"/>
        <v>Pass</v>
      </c>
      <c r="K22" s="3">
        <f t="shared" si="1"/>
        <v>62</v>
      </c>
      <c r="L22" t="str" cm="1">
        <f t="array" ref="L22">_xlfn.IFS(K22&gt;=80,"Excellent",K22&gt;=70,"Good",K22&gt;=40,"Average",K22&lt;40,"Poor")</f>
        <v>Average</v>
      </c>
      <c r="M22" t="str">
        <f t="shared" si="2"/>
        <v>Regular</v>
      </c>
      <c r="N22" t="b">
        <f t="shared" si="3"/>
        <v>0</v>
      </c>
      <c r="O22" t="str">
        <f t="shared" si="4"/>
        <v>Good Try</v>
      </c>
    </row>
    <row r="23" spans="1:15" x14ac:dyDescent="0.35">
      <c r="A23" t="s">
        <v>30</v>
      </c>
      <c r="B23" t="s">
        <v>40</v>
      </c>
      <c r="C23" t="s">
        <v>45</v>
      </c>
      <c r="D23" t="s">
        <v>51</v>
      </c>
      <c r="E23" t="s">
        <v>52</v>
      </c>
      <c r="F23" t="s">
        <v>54</v>
      </c>
      <c r="G23">
        <v>79</v>
      </c>
      <c r="H23">
        <v>92</v>
      </c>
      <c r="I23">
        <v>93</v>
      </c>
      <c r="J23" t="str">
        <f t="shared" si="0"/>
        <v>Pass</v>
      </c>
      <c r="K23" s="3">
        <f t="shared" si="1"/>
        <v>88</v>
      </c>
      <c r="L23" t="str" cm="1">
        <f t="array" ref="L23">_xlfn.IFS(K23&gt;=80,"Excellent",K23&gt;=70,"Good",K23&gt;=40,"Average",K23&lt;40,"Poor")</f>
        <v>Excellent</v>
      </c>
      <c r="M23" t="str">
        <f t="shared" si="2"/>
        <v>Honors</v>
      </c>
      <c r="N23" t="b">
        <f t="shared" si="3"/>
        <v>0</v>
      </c>
      <c r="O23" t="str">
        <f t="shared" si="4"/>
        <v>Good Try</v>
      </c>
    </row>
    <row r="24" spans="1:15" x14ac:dyDescent="0.35">
      <c r="A24" t="s">
        <v>31</v>
      </c>
      <c r="B24" t="s">
        <v>40</v>
      </c>
      <c r="C24" t="s">
        <v>42</v>
      </c>
      <c r="D24" t="s">
        <v>51</v>
      </c>
      <c r="E24" t="s">
        <v>52</v>
      </c>
      <c r="F24" t="s">
        <v>55</v>
      </c>
      <c r="G24">
        <v>67</v>
      </c>
      <c r="H24">
        <v>65</v>
      </c>
      <c r="I24">
        <v>70</v>
      </c>
      <c r="J24" t="str">
        <f t="shared" si="0"/>
        <v>Pass</v>
      </c>
      <c r="K24" s="3">
        <f t="shared" si="1"/>
        <v>67.333333333333329</v>
      </c>
      <c r="L24" t="str" cm="1">
        <f t="array" ref="L24">_xlfn.IFS(K24&gt;=80,"Excellent",K24&gt;=70,"Good",K24&gt;=40,"Average",K24&lt;40,"Poor")</f>
        <v>Average</v>
      </c>
      <c r="M24" t="str">
        <f t="shared" si="2"/>
        <v>Regular</v>
      </c>
      <c r="N24" t="b">
        <f t="shared" si="3"/>
        <v>0</v>
      </c>
      <c r="O24" t="str">
        <f t="shared" si="4"/>
        <v>Good Try</v>
      </c>
    </row>
    <row r="25" spans="1:15" x14ac:dyDescent="0.35">
      <c r="A25" t="s">
        <v>32</v>
      </c>
      <c r="B25" t="s">
        <v>39</v>
      </c>
      <c r="C25" t="s">
        <v>45</v>
      </c>
      <c r="D25" t="s">
        <v>51</v>
      </c>
      <c r="E25" t="s">
        <v>52</v>
      </c>
      <c r="F25" t="s">
        <v>54</v>
      </c>
      <c r="G25">
        <v>94</v>
      </c>
      <c r="H25">
        <v>48</v>
      </c>
      <c r="I25">
        <v>70</v>
      </c>
      <c r="J25" t="str">
        <f t="shared" si="0"/>
        <v>Pass</v>
      </c>
      <c r="K25" s="3">
        <f t="shared" si="1"/>
        <v>70.666666666666671</v>
      </c>
      <c r="L25" t="str" cm="1">
        <f t="array" ref="L25">_xlfn.IFS(K25&gt;=80,"Excellent",K25&gt;=70,"Good",K25&gt;=40,"Average",K25&lt;40,"Poor")</f>
        <v>Good</v>
      </c>
      <c r="M25" t="str">
        <f t="shared" si="2"/>
        <v>Regular</v>
      </c>
      <c r="N25" t="str">
        <f t="shared" si="3"/>
        <v>Needs Help</v>
      </c>
      <c r="O25" t="str">
        <f t="shared" si="4"/>
        <v>Good Try</v>
      </c>
    </row>
    <row r="26" spans="1:15" x14ac:dyDescent="0.35">
      <c r="A26" t="s">
        <v>33</v>
      </c>
      <c r="B26" t="s">
        <v>40</v>
      </c>
      <c r="C26" t="s">
        <v>44</v>
      </c>
      <c r="D26" t="s">
        <v>49</v>
      </c>
      <c r="E26" t="s">
        <v>52</v>
      </c>
      <c r="F26" t="s">
        <v>55</v>
      </c>
      <c r="G26">
        <v>43</v>
      </c>
      <c r="H26">
        <v>74</v>
      </c>
      <c r="I26">
        <v>69</v>
      </c>
      <c r="J26" t="str">
        <f t="shared" si="0"/>
        <v>Fail</v>
      </c>
      <c r="K26" s="3">
        <f t="shared" si="1"/>
        <v>62</v>
      </c>
      <c r="L26" t="str" cm="1">
        <f t="array" ref="L26">_xlfn.IFS(K26&gt;=80,"Excellent",K26&gt;=70,"Good",K26&gt;=40,"Average",K26&lt;40,"Poor")</f>
        <v>Average</v>
      </c>
      <c r="M26" t="str">
        <f t="shared" si="2"/>
        <v>Regular</v>
      </c>
      <c r="N26" t="str">
        <f t="shared" si="3"/>
        <v>Needs Help</v>
      </c>
      <c r="O26" t="str">
        <f t="shared" si="4"/>
        <v>Good Try</v>
      </c>
    </row>
    <row r="27" spans="1:15" x14ac:dyDescent="0.35">
      <c r="A27" t="s">
        <v>34</v>
      </c>
      <c r="B27" t="s">
        <v>40</v>
      </c>
      <c r="C27" t="s">
        <v>42</v>
      </c>
      <c r="D27" t="s">
        <v>48</v>
      </c>
      <c r="E27" t="s">
        <v>53</v>
      </c>
      <c r="F27" t="s">
        <v>54</v>
      </c>
      <c r="G27">
        <v>81</v>
      </c>
      <c r="H27">
        <v>61</v>
      </c>
      <c r="I27">
        <v>79</v>
      </c>
      <c r="J27" t="str">
        <f t="shared" si="0"/>
        <v>Pass</v>
      </c>
      <c r="K27" s="3">
        <f t="shared" si="1"/>
        <v>73.666666666666671</v>
      </c>
      <c r="L27" t="str" cm="1">
        <f t="array" ref="L27">_xlfn.IFS(K27&gt;=80,"Excellent",K27&gt;=70,"Good",K27&gt;=40,"Average",K27&lt;40,"Poor")</f>
        <v>Good</v>
      </c>
      <c r="M27" t="str">
        <f t="shared" si="2"/>
        <v>Regular</v>
      </c>
      <c r="N27" t="b">
        <f t="shared" si="3"/>
        <v>0</v>
      </c>
      <c r="O27" t="str">
        <f t="shared" si="4"/>
        <v>Good Try</v>
      </c>
    </row>
    <row r="28" spans="1:15" x14ac:dyDescent="0.35">
      <c r="A28" t="s">
        <v>35</v>
      </c>
      <c r="B28" t="s">
        <v>39</v>
      </c>
      <c r="C28" t="s">
        <v>41</v>
      </c>
      <c r="D28" t="s">
        <v>51</v>
      </c>
      <c r="E28" t="s">
        <v>53</v>
      </c>
      <c r="F28" t="s">
        <v>55</v>
      </c>
      <c r="G28">
        <v>76</v>
      </c>
      <c r="H28">
        <v>89</v>
      </c>
      <c r="I28">
        <v>83</v>
      </c>
      <c r="J28" t="str">
        <f t="shared" si="0"/>
        <v>Pass</v>
      </c>
      <c r="K28" s="3">
        <f t="shared" si="1"/>
        <v>82.666666666666671</v>
      </c>
      <c r="L28" t="str" cm="1">
        <f t="array" ref="L28">_xlfn.IFS(K28&gt;=80,"Excellent",K28&gt;=70,"Good",K28&gt;=40,"Average",K28&lt;40,"Poor")</f>
        <v>Excellent</v>
      </c>
      <c r="M28" t="str">
        <f t="shared" si="2"/>
        <v>Honors</v>
      </c>
      <c r="N28" t="b">
        <f t="shared" si="3"/>
        <v>0</v>
      </c>
      <c r="O28" t="str">
        <f t="shared" si="4"/>
        <v>Good Try</v>
      </c>
    </row>
    <row r="29" spans="1:15" x14ac:dyDescent="0.35">
      <c r="A29" t="s">
        <v>36</v>
      </c>
      <c r="B29" t="s">
        <v>39</v>
      </c>
      <c r="C29" t="s">
        <v>45</v>
      </c>
      <c r="D29" t="s">
        <v>47</v>
      </c>
      <c r="E29" t="s">
        <v>53</v>
      </c>
      <c r="F29" t="s">
        <v>55</v>
      </c>
      <c r="G29">
        <v>93</v>
      </c>
      <c r="H29">
        <v>83</v>
      </c>
      <c r="I29">
        <v>62</v>
      </c>
      <c r="J29" t="str">
        <f t="shared" si="0"/>
        <v>Pass</v>
      </c>
      <c r="K29" s="3">
        <f t="shared" si="1"/>
        <v>79.333333333333329</v>
      </c>
      <c r="L29" t="str" cm="1">
        <f t="array" ref="L29">_xlfn.IFS(K29&gt;=80,"Excellent",K29&gt;=70,"Good",K29&gt;=40,"Average",K29&lt;40,"Poor")</f>
        <v>Good</v>
      </c>
      <c r="M29" t="str">
        <f t="shared" si="2"/>
        <v>Regular</v>
      </c>
      <c r="N29" t="b">
        <f t="shared" si="3"/>
        <v>0</v>
      </c>
      <c r="O29" t="str">
        <f t="shared" si="4"/>
        <v>Good Try</v>
      </c>
    </row>
    <row r="30" spans="1:15" x14ac:dyDescent="0.35">
      <c r="A30" t="s">
        <v>37</v>
      </c>
      <c r="B30" t="s">
        <v>39</v>
      </c>
      <c r="C30" t="s">
        <v>45</v>
      </c>
      <c r="D30" t="s">
        <v>50</v>
      </c>
      <c r="E30" t="s">
        <v>53</v>
      </c>
      <c r="F30" t="s">
        <v>54</v>
      </c>
      <c r="G30">
        <v>40</v>
      </c>
      <c r="H30">
        <v>86</v>
      </c>
      <c r="I30">
        <v>56</v>
      </c>
      <c r="J30" t="str">
        <f t="shared" si="0"/>
        <v>Fail</v>
      </c>
      <c r="K30" s="3">
        <f t="shared" si="1"/>
        <v>60.666666666666664</v>
      </c>
      <c r="L30" t="str" cm="1">
        <f t="array" ref="L30">_xlfn.IFS(K30&gt;=80,"Excellent",K30&gt;=70,"Good",K30&gt;=40,"Average",K30&lt;40,"Poor")</f>
        <v>Average</v>
      </c>
      <c r="M30" t="str">
        <f t="shared" si="2"/>
        <v>Regular</v>
      </c>
      <c r="N30" t="str">
        <f t="shared" si="3"/>
        <v>Needs Help</v>
      </c>
      <c r="O30" t="str">
        <f t="shared" si="4"/>
        <v>Good Try</v>
      </c>
    </row>
    <row r="31" spans="1:15" x14ac:dyDescent="0.35">
      <c r="A31" t="s">
        <v>38</v>
      </c>
      <c r="B31" t="s">
        <v>40</v>
      </c>
      <c r="C31" t="s">
        <v>44</v>
      </c>
      <c r="D31" t="s">
        <v>49</v>
      </c>
      <c r="E31" t="s">
        <v>53</v>
      </c>
      <c r="F31" t="s">
        <v>54</v>
      </c>
      <c r="G31">
        <v>68</v>
      </c>
      <c r="H31">
        <v>70</v>
      </c>
      <c r="I31">
        <v>44</v>
      </c>
      <c r="J31" t="str">
        <f t="shared" si="0"/>
        <v>Pass</v>
      </c>
      <c r="K31" s="3">
        <f t="shared" si="1"/>
        <v>60.666666666666664</v>
      </c>
      <c r="L31" t="str" cm="1">
        <f t="array" ref="L31">_xlfn.IFS(K31&gt;=80,"Excellent",K31&gt;=70,"Good",K31&gt;=40,"Average",K31&lt;40,"Poor")</f>
        <v>Average</v>
      </c>
      <c r="M31" t="str">
        <f t="shared" si="2"/>
        <v>Regular</v>
      </c>
      <c r="N31" t="b">
        <f t="shared" si="3"/>
        <v>0</v>
      </c>
      <c r="O31" t="str">
        <f t="shared" si="4"/>
        <v>Good Try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C9A1-51B7-4BF9-BC58-92375CC8E14E}">
  <dimension ref="A1:M31"/>
  <sheetViews>
    <sheetView topLeftCell="C1" workbookViewId="0">
      <selection activeCell="M16" sqref="M16"/>
    </sheetView>
  </sheetViews>
  <sheetFormatPr defaultRowHeight="14.5" x14ac:dyDescent="0.35"/>
  <cols>
    <col min="1" max="1" width="9.7265625" bestFit="1" customWidth="1"/>
    <col min="2" max="2" width="7" bestFit="1" customWidth="1"/>
    <col min="3" max="3" width="7" customWidth="1"/>
    <col min="4" max="4" width="12.90625" bestFit="1" customWidth="1"/>
    <col min="5" max="5" width="12.90625" customWidth="1"/>
    <col min="6" max="6" width="23.81640625" bestFit="1" customWidth="1"/>
    <col min="7" max="7" width="8.26953125" customWidth="1"/>
    <col min="8" max="8" width="11.81640625" bestFit="1" customWidth="1"/>
    <col min="9" max="9" width="21.36328125" bestFit="1" customWidth="1"/>
    <col min="10" max="10" width="10.36328125" bestFit="1" customWidth="1"/>
    <col min="11" max="11" width="12.453125" bestFit="1" customWidth="1"/>
    <col min="12" max="12" width="12" bestFit="1" customWidth="1"/>
    <col min="13" max="13" width="15.6328125" bestFit="1" customWidth="1"/>
  </cols>
  <sheetData>
    <row r="1" spans="1:13" x14ac:dyDescent="0.35">
      <c r="A1" s="1" t="s">
        <v>0</v>
      </c>
      <c r="B1" s="1" t="s">
        <v>1</v>
      </c>
      <c r="C1" s="1" t="s">
        <v>61</v>
      </c>
      <c r="D1" s="1" t="s">
        <v>2</v>
      </c>
      <c r="E1" s="1" t="s">
        <v>62</v>
      </c>
      <c r="F1" s="1" t="s">
        <v>3</v>
      </c>
      <c r="G1" s="1" t="s">
        <v>63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64</v>
      </c>
    </row>
    <row r="2" spans="1:13" x14ac:dyDescent="0.35">
      <c r="A2" t="s">
        <v>9</v>
      </c>
      <c r="B2" t="s">
        <v>39</v>
      </c>
      <c r="C2" t="str">
        <f>LEFT(B2,1)</f>
        <v>F</v>
      </c>
      <c r="D2" t="s">
        <v>41</v>
      </c>
      <c r="E2" t="str">
        <f>RIGHT(D2,2)</f>
        <v xml:space="preserve"> E</v>
      </c>
      <c r="F2" t="s">
        <v>46</v>
      </c>
      <c r="G2">
        <f>LEN(F2)</f>
        <v>16</v>
      </c>
      <c r="H2" t="s">
        <v>52</v>
      </c>
      <c r="I2" t="s">
        <v>54</v>
      </c>
      <c r="J2">
        <v>64</v>
      </c>
      <c r="K2">
        <v>56</v>
      </c>
      <c r="L2">
        <v>69</v>
      </c>
      <c r="M2" t="str">
        <f t="shared" ref="M2:M31" si="0">CONCATENATE(B2,D2,J2)</f>
        <v>FemaleGroup E64</v>
      </c>
    </row>
    <row r="3" spans="1:13" x14ac:dyDescent="0.35">
      <c r="A3" t="s">
        <v>10</v>
      </c>
      <c r="B3" t="s">
        <v>39</v>
      </c>
      <c r="C3" t="str">
        <f t="shared" ref="C3:C31" si="1">LEFT(B3,1)</f>
        <v>F</v>
      </c>
      <c r="D3" t="s">
        <v>42</v>
      </c>
      <c r="E3" t="str">
        <f t="shared" ref="E3:E31" si="2">RIGHT(D3,2)</f>
        <v xml:space="preserve"> B</v>
      </c>
      <c r="F3" t="s">
        <v>65</v>
      </c>
      <c r="G3">
        <f t="shared" ref="G3:G31" si="3">LEN(F3)</f>
        <v>8</v>
      </c>
      <c r="H3" t="s">
        <v>53</v>
      </c>
      <c r="I3" t="s">
        <v>54</v>
      </c>
      <c r="J3">
        <v>48</v>
      </c>
      <c r="K3">
        <v>62</v>
      </c>
      <c r="L3">
        <v>78</v>
      </c>
      <c r="M3" t="str">
        <f t="shared" si="0"/>
        <v>FemaleGroup B48</v>
      </c>
    </row>
    <row r="4" spans="1:13" x14ac:dyDescent="0.35">
      <c r="A4" t="s">
        <v>11</v>
      </c>
      <c r="B4" t="s">
        <v>40</v>
      </c>
      <c r="C4" t="str">
        <f t="shared" si="1"/>
        <v>M</v>
      </c>
      <c r="D4" t="s">
        <v>43</v>
      </c>
      <c r="E4" t="str">
        <f t="shared" si="2"/>
        <v xml:space="preserve"> D</v>
      </c>
      <c r="F4" t="s">
        <v>48</v>
      </c>
      <c r="G4">
        <f t="shared" si="3"/>
        <v>15</v>
      </c>
      <c r="H4" t="s">
        <v>53</v>
      </c>
      <c r="I4" t="s">
        <v>55</v>
      </c>
      <c r="J4">
        <v>56</v>
      </c>
      <c r="K4">
        <v>70</v>
      </c>
      <c r="L4">
        <v>97</v>
      </c>
      <c r="M4" t="str">
        <f t="shared" si="0"/>
        <v>MaleGroup D56</v>
      </c>
    </row>
    <row r="5" spans="1:13" x14ac:dyDescent="0.35">
      <c r="A5" t="s">
        <v>12</v>
      </c>
      <c r="B5" t="s">
        <v>39</v>
      </c>
      <c r="C5" t="str">
        <f t="shared" si="1"/>
        <v>F</v>
      </c>
      <c r="D5" t="s">
        <v>41</v>
      </c>
      <c r="E5" t="str">
        <f t="shared" si="2"/>
        <v xml:space="preserve"> E</v>
      </c>
      <c r="F5" t="s">
        <v>46</v>
      </c>
      <c r="G5">
        <f t="shared" si="3"/>
        <v>16</v>
      </c>
      <c r="H5" t="s">
        <v>53</v>
      </c>
      <c r="I5" t="s">
        <v>55</v>
      </c>
      <c r="J5">
        <v>83</v>
      </c>
      <c r="K5">
        <v>92</v>
      </c>
      <c r="L5">
        <v>52</v>
      </c>
      <c r="M5" t="str">
        <f t="shared" si="0"/>
        <v>FemaleGroup E83</v>
      </c>
    </row>
    <row r="6" spans="1:13" x14ac:dyDescent="0.35">
      <c r="A6" t="s">
        <v>13</v>
      </c>
      <c r="B6" t="s">
        <v>40</v>
      </c>
      <c r="C6" t="str">
        <f t="shared" si="1"/>
        <v>M</v>
      </c>
      <c r="D6" t="s">
        <v>44</v>
      </c>
      <c r="E6" t="str">
        <f t="shared" si="2"/>
        <v xml:space="preserve"> C</v>
      </c>
      <c r="F6" t="s">
        <v>46</v>
      </c>
      <c r="G6">
        <f t="shared" si="3"/>
        <v>16</v>
      </c>
      <c r="H6" t="s">
        <v>53</v>
      </c>
      <c r="I6" t="s">
        <v>55</v>
      </c>
      <c r="J6">
        <v>70</v>
      </c>
      <c r="K6">
        <v>97</v>
      </c>
      <c r="L6">
        <v>96</v>
      </c>
      <c r="M6" t="str">
        <f t="shared" si="0"/>
        <v>MaleGroup C70</v>
      </c>
    </row>
    <row r="7" spans="1:13" x14ac:dyDescent="0.35">
      <c r="A7" t="s">
        <v>14</v>
      </c>
      <c r="B7" t="s">
        <v>39</v>
      </c>
      <c r="C7" t="str">
        <f t="shared" si="1"/>
        <v>F</v>
      </c>
      <c r="D7" t="s">
        <v>43</v>
      </c>
      <c r="E7" t="str">
        <f t="shared" si="2"/>
        <v xml:space="preserve"> D</v>
      </c>
      <c r="F7" t="s">
        <v>49</v>
      </c>
      <c r="G7">
        <f t="shared" si="3"/>
        <v>11</v>
      </c>
      <c r="H7" t="s">
        <v>52</v>
      </c>
      <c r="I7" t="s">
        <v>55</v>
      </c>
      <c r="J7">
        <v>98</v>
      </c>
      <c r="K7">
        <v>56</v>
      </c>
      <c r="L7">
        <v>93</v>
      </c>
      <c r="M7" t="str">
        <f t="shared" si="0"/>
        <v>FemaleGroup D98</v>
      </c>
    </row>
    <row r="8" spans="1:13" x14ac:dyDescent="0.35">
      <c r="A8" t="s">
        <v>15</v>
      </c>
      <c r="B8" t="s">
        <v>40</v>
      </c>
      <c r="C8" t="str">
        <f t="shared" si="1"/>
        <v>M</v>
      </c>
      <c r="D8" t="s">
        <v>41</v>
      </c>
      <c r="E8" t="str">
        <f t="shared" si="2"/>
        <v xml:space="preserve"> E</v>
      </c>
      <c r="F8" t="s">
        <v>46</v>
      </c>
      <c r="G8">
        <f t="shared" si="3"/>
        <v>16</v>
      </c>
      <c r="H8" t="s">
        <v>53</v>
      </c>
      <c r="I8" t="s">
        <v>54</v>
      </c>
      <c r="J8">
        <v>54</v>
      </c>
      <c r="K8">
        <v>75</v>
      </c>
      <c r="L8">
        <v>85</v>
      </c>
      <c r="M8" t="str">
        <f t="shared" si="0"/>
        <v>MaleGroup E54</v>
      </c>
    </row>
    <row r="9" spans="1:13" x14ac:dyDescent="0.35">
      <c r="A9" t="s">
        <v>16</v>
      </c>
      <c r="B9" t="s">
        <v>40</v>
      </c>
      <c r="C9" t="str">
        <f t="shared" si="1"/>
        <v>M</v>
      </c>
      <c r="D9" t="s">
        <v>43</v>
      </c>
      <c r="E9" t="str">
        <f t="shared" si="2"/>
        <v xml:space="preserve"> D</v>
      </c>
      <c r="F9" t="s">
        <v>49</v>
      </c>
      <c r="G9">
        <f t="shared" si="3"/>
        <v>11</v>
      </c>
      <c r="H9" t="s">
        <v>52</v>
      </c>
      <c r="I9" t="s">
        <v>54</v>
      </c>
      <c r="J9">
        <v>76</v>
      </c>
      <c r="K9">
        <v>71</v>
      </c>
      <c r="L9">
        <v>54</v>
      </c>
      <c r="M9" t="str">
        <f t="shared" si="0"/>
        <v>MaleGroup D76</v>
      </c>
    </row>
    <row r="10" spans="1:13" x14ac:dyDescent="0.35">
      <c r="A10" t="s">
        <v>17</v>
      </c>
      <c r="B10" t="s">
        <v>40</v>
      </c>
      <c r="C10" t="str">
        <f t="shared" si="1"/>
        <v>M</v>
      </c>
      <c r="D10" t="s">
        <v>42</v>
      </c>
      <c r="E10" t="str">
        <f t="shared" si="2"/>
        <v xml:space="preserve"> B</v>
      </c>
      <c r="F10" t="s">
        <v>50</v>
      </c>
      <c r="G10">
        <f t="shared" si="3"/>
        <v>18</v>
      </c>
      <c r="H10" t="s">
        <v>52</v>
      </c>
      <c r="I10" t="s">
        <v>55</v>
      </c>
      <c r="J10">
        <v>71</v>
      </c>
      <c r="K10">
        <v>69</v>
      </c>
      <c r="L10">
        <v>52</v>
      </c>
      <c r="M10" t="str">
        <f t="shared" si="0"/>
        <v>MaleGroup B71</v>
      </c>
    </row>
    <row r="11" spans="1:13" x14ac:dyDescent="0.35">
      <c r="A11" t="s">
        <v>18</v>
      </c>
      <c r="B11" t="s">
        <v>39</v>
      </c>
      <c r="C11" t="str">
        <f t="shared" si="1"/>
        <v>F</v>
      </c>
      <c r="D11" t="s">
        <v>44</v>
      </c>
      <c r="E11" t="str">
        <f t="shared" si="2"/>
        <v xml:space="preserve"> C</v>
      </c>
      <c r="F11" t="s">
        <v>49</v>
      </c>
      <c r="G11">
        <f t="shared" si="3"/>
        <v>11</v>
      </c>
      <c r="H11" t="s">
        <v>53</v>
      </c>
      <c r="I11" t="s">
        <v>54</v>
      </c>
      <c r="J11">
        <v>44</v>
      </c>
      <c r="K11">
        <v>53</v>
      </c>
      <c r="L11">
        <v>46</v>
      </c>
      <c r="M11" t="str">
        <f t="shared" si="0"/>
        <v>FemaleGroup C44</v>
      </c>
    </row>
    <row r="12" spans="1:13" x14ac:dyDescent="0.35">
      <c r="A12" t="s">
        <v>19</v>
      </c>
      <c r="B12" t="s">
        <v>39</v>
      </c>
      <c r="C12" t="str">
        <f t="shared" si="1"/>
        <v>F</v>
      </c>
      <c r="D12" t="s">
        <v>42</v>
      </c>
      <c r="E12" t="str">
        <f t="shared" si="2"/>
        <v xml:space="preserve"> B</v>
      </c>
      <c r="F12" t="s">
        <v>50</v>
      </c>
      <c r="G12">
        <f t="shared" si="3"/>
        <v>18</v>
      </c>
      <c r="H12" t="s">
        <v>53</v>
      </c>
      <c r="I12" t="s">
        <v>54</v>
      </c>
      <c r="J12">
        <v>55</v>
      </c>
      <c r="K12">
        <v>94</v>
      </c>
      <c r="L12">
        <v>53</v>
      </c>
      <c r="M12" t="str">
        <f t="shared" si="0"/>
        <v>FemaleGroup B55</v>
      </c>
    </row>
    <row r="13" spans="1:13" x14ac:dyDescent="0.35">
      <c r="A13" t="s">
        <v>20</v>
      </c>
      <c r="B13" t="s">
        <v>40</v>
      </c>
      <c r="C13" t="str">
        <f t="shared" si="1"/>
        <v>M</v>
      </c>
      <c r="D13" t="s">
        <v>42</v>
      </c>
      <c r="E13" t="str">
        <f t="shared" si="2"/>
        <v xml:space="preserve"> B</v>
      </c>
      <c r="F13" t="s">
        <v>65</v>
      </c>
      <c r="G13">
        <f t="shared" si="3"/>
        <v>8</v>
      </c>
      <c r="H13" t="s">
        <v>53</v>
      </c>
      <c r="I13" t="s">
        <v>55</v>
      </c>
      <c r="J13">
        <v>78</v>
      </c>
      <c r="K13">
        <v>40</v>
      </c>
      <c r="L13">
        <v>68</v>
      </c>
      <c r="M13" t="str">
        <f t="shared" si="0"/>
        <v>MaleGroup B78</v>
      </c>
    </row>
    <row r="14" spans="1:13" x14ac:dyDescent="0.35">
      <c r="A14" t="s">
        <v>21</v>
      </c>
      <c r="B14" t="s">
        <v>39</v>
      </c>
      <c r="C14" t="str">
        <f t="shared" si="1"/>
        <v>F</v>
      </c>
      <c r="D14" t="s">
        <v>44</v>
      </c>
      <c r="E14" t="str">
        <f t="shared" si="2"/>
        <v xml:space="preserve"> C</v>
      </c>
      <c r="F14" t="s">
        <v>50</v>
      </c>
      <c r="G14">
        <f t="shared" si="3"/>
        <v>18</v>
      </c>
      <c r="H14" t="s">
        <v>53</v>
      </c>
      <c r="I14" t="s">
        <v>55</v>
      </c>
      <c r="J14">
        <v>100</v>
      </c>
      <c r="K14">
        <v>92</v>
      </c>
      <c r="L14">
        <v>100</v>
      </c>
      <c r="M14" t="str">
        <f t="shared" si="0"/>
        <v>FemaleGroup C100</v>
      </c>
    </row>
    <row r="15" spans="1:13" x14ac:dyDescent="0.35">
      <c r="A15" t="s">
        <v>22</v>
      </c>
      <c r="B15" t="s">
        <v>40</v>
      </c>
      <c r="C15" t="str">
        <f t="shared" si="1"/>
        <v>M</v>
      </c>
      <c r="D15" t="s">
        <v>41</v>
      </c>
      <c r="E15" t="str">
        <f t="shared" si="2"/>
        <v xml:space="preserve"> E</v>
      </c>
      <c r="F15" t="s">
        <v>50</v>
      </c>
      <c r="G15">
        <f t="shared" si="3"/>
        <v>18</v>
      </c>
      <c r="H15" t="s">
        <v>52</v>
      </c>
      <c r="I15" t="s">
        <v>55</v>
      </c>
      <c r="J15">
        <v>74</v>
      </c>
      <c r="K15">
        <v>72</v>
      </c>
      <c r="L15">
        <v>90</v>
      </c>
      <c r="M15" t="str">
        <f t="shared" si="0"/>
        <v>MaleGroup E74</v>
      </c>
    </row>
    <row r="16" spans="1:13" x14ac:dyDescent="0.35">
      <c r="A16" t="s">
        <v>23</v>
      </c>
      <c r="B16" t="s">
        <v>39</v>
      </c>
      <c r="C16" t="str">
        <f t="shared" si="1"/>
        <v>F</v>
      </c>
      <c r="D16" t="s">
        <v>45</v>
      </c>
      <c r="E16" t="str">
        <f t="shared" si="2"/>
        <v xml:space="preserve"> A</v>
      </c>
      <c r="F16" t="s">
        <v>51</v>
      </c>
      <c r="G16">
        <f t="shared" si="3"/>
        <v>17</v>
      </c>
      <c r="H16" t="s">
        <v>52</v>
      </c>
      <c r="I16" t="s">
        <v>54</v>
      </c>
      <c r="J16">
        <v>95</v>
      </c>
      <c r="K16">
        <v>87</v>
      </c>
      <c r="L16">
        <v>65</v>
      </c>
      <c r="M16" t="str">
        <f t="shared" si="0"/>
        <v>FemaleGroup A95</v>
      </c>
    </row>
    <row r="17" spans="1:13" x14ac:dyDescent="0.35">
      <c r="A17" t="s">
        <v>24</v>
      </c>
      <c r="B17" t="s">
        <v>39</v>
      </c>
      <c r="C17" t="str">
        <f t="shared" si="1"/>
        <v>F</v>
      </c>
      <c r="D17" t="s">
        <v>44</v>
      </c>
      <c r="E17" t="str">
        <f t="shared" si="2"/>
        <v xml:space="preserve"> C</v>
      </c>
      <c r="F17" t="s">
        <v>50</v>
      </c>
      <c r="G17">
        <f t="shared" si="3"/>
        <v>18</v>
      </c>
      <c r="H17" t="s">
        <v>52</v>
      </c>
      <c r="I17" t="s">
        <v>54</v>
      </c>
      <c r="J17">
        <v>50</v>
      </c>
      <c r="K17">
        <v>49</v>
      </c>
      <c r="L17">
        <v>70</v>
      </c>
      <c r="M17" t="str">
        <f t="shared" si="0"/>
        <v>FemaleGroup C50</v>
      </c>
    </row>
    <row r="18" spans="1:13" x14ac:dyDescent="0.35">
      <c r="A18" t="s">
        <v>25</v>
      </c>
      <c r="B18" t="s">
        <v>40</v>
      </c>
      <c r="C18" t="str">
        <f t="shared" si="1"/>
        <v>M</v>
      </c>
      <c r="D18" t="s">
        <v>42</v>
      </c>
      <c r="E18" t="str">
        <f t="shared" si="2"/>
        <v xml:space="preserve"> B</v>
      </c>
      <c r="F18" t="s">
        <v>49</v>
      </c>
      <c r="G18">
        <f t="shared" si="3"/>
        <v>11</v>
      </c>
      <c r="H18" t="s">
        <v>52</v>
      </c>
      <c r="I18" t="s">
        <v>54</v>
      </c>
      <c r="J18">
        <v>94</v>
      </c>
      <c r="K18">
        <v>72</v>
      </c>
      <c r="L18">
        <v>43</v>
      </c>
      <c r="M18" t="str">
        <f t="shared" si="0"/>
        <v>MaleGroup B94</v>
      </c>
    </row>
    <row r="19" spans="1:13" x14ac:dyDescent="0.35">
      <c r="A19" t="s">
        <v>26</v>
      </c>
      <c r="B19" t="s">
        <v>40</v>
      </c>
      <c r="C19" t="str">
        <f t="shared" si="1"/>
        <v>M</v>
      </c>
      <c r="D19" t="s">
        <v>45</v>
      </c>
      <c r="E19" t="str">
        <f t="shared" si="2"/>
        <v xml:space="preserve"> A</v>
      </c>
      <c r="F19" t="s">
        <v>46</v>
      </c>
      <c r="G19">
        <f t="shared" si="3"/>
        <v>16</v>
      </c>
      <c r="H19" t="s">
        <v>52</v>
      </c>
      <c r="I19" t="s">
        <v>55</v>
      </c>
      <c r="J19">
        <v>96</v>
      </c>
      <c r="K19">
        <v>47</v>
      </c>
      <c r="L19">
        <v>59</v>
      </c>
      <c r="M19" t="str">
        <f t="shared" si="0"/>
        <v>MaleGroup A96</v>
      </c>
    </row>
    <row r="20" spans="1:13" x14ac:dyDescent="0.35">
      <c r="A20" t="s">
        <v>27</v>
      </c>
      <c r="B20" t="s">
        <v>39</v>
      </c>
      <c r="C20" t="str">
        <f t="shared" si="1"/>
        <v>F</v>
      </c>
      <c r="D20" t="s">
        <v>42</v>
      </c>
      <c r="E20" t="str">
        <f t="shared" si="2"/>
        <v xml:space="preserve"> B</v>
      </c>
      <c r="F20" t="s">
        <v>49</v>
      </c>
      <c r="G20">
        <f t="shared" si="3"/>
        <v>11</v>
      </c>
      <c r="H20" t="s">
        <v>53</v>
      </c>
      <c r="I20" t="s">
        <v>55</v>
      </c>
      <c r="J20">
        <v>41</v>
      </c>
      <c r="K20">
        <v>57</v>
      </c>
      <c r="L20">
        <v>85</v>
      </c>
      <c r="M20" t="str">
        <f t="shared" si="0"/>
        <v>FemaleGroup B41</v>
      </c>
    </row>
    <row r="21" spans="1:13" x14ac:dyDescent="0.35">
      <c r="A21" t="s">
        <v>28</v>
      </c>
      <c r="B21" t="s">
        <v>40</v>
      </c>
      <c r="C21" t="str">
        <f t="shared" si="1"/>
        <v>M</v>
      </c>
      <c r="D21" t="s">
        <v>42</v>
      </c>
      <c r="E21" t="str">
        <f t="shared" si="2"/>
        <v xml:space="preserve"> B</v>
      </c>
      <c r="F21" t="s">
        <v>46</v>
      </c>
      <c r="G21">
        <f t="shared" si="3"/>
        <v>16</v>
      </c>
      <c r="H21" t="s">
        <v>52</v>
      </c>
      <c r="I21" t="s">
        <v>55</v>
      </c>
      <c r="J21">
        <v>68</v>
      </c>
      <c r="K21">
        <v>44</v>
      </c>
      <c r="L21">
        <v>58</v>
      </c>
      <c r="M21" t="str">
        <f t="shared" si="0"/>
        <v>MaleGroup B68</v>
      </c>
    </row>
    <row r="22" spans="1:13" x14ac:dyDescent="0.35">
      <c r="A22" t="s">
        <v>29</v>
      </c>
      <c r="B22" t="s">
        <v>40</v>
      </c>
      <c r="C22" t="str">
        <f t="shared" si="1"/>
        <v>M</v>
      </c>
      <c r="D22" t="s">
        <v>41</v>
      </c>
      <c r="E22" t="str">
        <f t="shared" si="2"/>
        <v xml:space="preserve"> E</v>
      </c>
      <c r="F22" t="s">
        <v>50</v>
      </c>
      <c r="G22">
        <f t="shared" si="3"/>
        <v>18</v>
      </c>
      <c r="H22" t="s">
        <v>52</v>
      </c>
      <c r="I22" t="s">
        <v>55</v>
      </c>
      <c r="J22">
        <v>74</v>
      </c>
      <c r="K22">
        <v>61</v>
      </c>
      <c r="L22">
        <v>51</v>
      </c>
      <c r="M22" t="str">
        <f t="shared" si="0"/>
        <v>MaleGroup E74</v>
      </c>
    </row>
    <row r="23" spans="1:13" x14ac:dyDescent="0.35">
      <c r="A23" t="s">
        <v>30</v>
      </c>
      <c r="B23" t="s">
        <v>40</v>
      </c>
      <c r="C23" t="str">
        <f t="shared" si="1"/>
        <v>M</v>
      </c>
      <c r="D23" t="s">
        <v>45</v>
      </c>
      <c r="E23" t="str">
        <f t="shared" si="2"/>
        <v xml:space="preserve"> A</v>
      </c>
      <c r="F23" t="s">
        <v>51</v>
      </c>
      <c r="G23">
        <f t="shared" si="3"/>
        <v>17</v>
      </c>
      <c r="H23" t="s">
        <v>52</v>
      </c>
      <c r="I23" t="s">
        <v>54</v>
      </c>
      <c r="J23">
        <v>79</v>
      </c>
      <c r="K23">
        <v>92</v>
      </c>
      <c r="L23">
        <v>93</v>
      </c>
      <c r="M23" t="str">
        <f t="shared" si="0"/>
        <v>MaleGroup A79</v>
      </c>
    </row>
    <row r="24" spans="1:13" x14ac:dyDescent="0.35">
      <c r="A24" t="s">
        <v>31</v>
      </c>
      <c r="B24" t="s">
        <v>40</v>
      </c>
      <c r="C24" t="str">
        <f t="shared" si="1"/>
        <v>M</v>
      </c>
      <c r="D24" t="s">
        <v>42</v>
      </c>
      <c r="E24" t="str">
        <f t="shared" si="2"/>
        <v xml:space="preserve"> B</v>
      </c>
      <c r="F24" t="s">
        <v>51</v>
      </c>
      <c r="G24">
        <f t="shared" si="3"/>
        <v>17</v>
      </c>
      <c r="H24" t="s">
        <v>52</v>
      </c>
      <c r="I24" t="s">
        <v>55</v>
      </c>
      <c r="J24">
        <v>67</v>
      </c>
      <c r="K24">
        <v>65</v>
      </c>
      <c r="L24">
        <v>70</v>
      </c>
      <c r="M24" t="str">
        <f t="shared" si="0"/>
        <v>MaleGroup B67</v>
      </c>
    </row>
    <row r="25" spans="1:13" x14ac:dyDescent="0.35">
      <c r="A25" t="s">
        <v>32</v>
      </c>
      <c r="B25" t="s">
        <v>39</v>
      </c>
      <c r="C25" t="str">
        <f t="shared" si="1"/>
        <v>F</v>
      </c>
      <c r="D25" t="s">
        <v>45</v>
      </c>
      <c r="E25" t="str">
        <f t="shared" si="2"/>
        <v xml:space="preserve"> A</v>
      </c>
      <c r="F25" t="s">
        <v>51</v>
      </c>
      <c r="G25">
        <f t="shared" si="3"/>
        <v>17</v>
      </c>
      <c r="H25" t="s">
        <v>52</v>
      </c>
      <c r="I25" t="s">
        <v>54</v>
      </c>
      <c r="J25">
        <v>94</v>
      </c>
      <c r="K25">
        <v>48</v>
      </c>
      <c r="L25">
        <v>70</v>
      </c>
      <c r="M25" t="str">
        <f t="shared" si="0"/>
        <v>FemaleGroup A94</v>
      </c>
    </row>
    <row r="26" spans="1:13" x14ac:dyDescent="0.35">
      <c r="A26" t="s">
        <v>33</v>
      </c>
      <c r="B26" t="s">
        <v>40</v>
      </c>
      <c r="C26" t="str">
        <f t="shared" si="1"/>
        <v>M</v>
      </c>
      <c r="D26" t="s">
        <v>44</v>
      </c>
      <c r="E26" t="str">
        <f t="shared" si="2"/>
        <v xml:space="preserve"> C</v>
      </c>
      <c r="F26" t="s">
        <v>49</v>
      </c>
      <c r="G26">
        <f t="shared" si="3"/>
        <v>11</v>
      </c>
      <c r="H26" t="s">
        <v>52</v>
      </c>
      <c r="I26" t="s">
        <v>55</v>
      </c>
      <c r="J26">
        <v>43</v>
      </c>
      <c r="K26">
        <v>74</v>
      </c>
      <c r="L26">
        <v>69</v>
      </c>
      <c r="M26" t="str">
        <f t="shared" si="0"/>
        <v>MaleGroup C43</v>
      </c>
    </row>
    <row r="27" spans="1:13" x14ac:dyDescent="0.35">
      <c r="A27" t="s">
        <v>34</v>
      </c>
      <c r="B27" t="s">
        <v>40</v>
      </c>
      <c r="C27" t="str">
        <f t="shared" si="1"/>
        <v>M</v>
      </c>
      <c r="D27" t="s">
        <v>42</v>
      </c>
      <c r="E27" t="str">
        <f t="shared" si="2"/>
        <v xml:space="preserve"> B</v>
      </c>
      <c r="F27" t="s">
        <v>48</v>
      </c>
      <c r="G27">
        <f t="shared" si="3"/>
        <v>15</v>
      </c>
      <c r="H27" t="s">
        <v>53</v>
      </c>
      <c r="I27" t="s">
        <v>54</v>
      </c>
      <c r="J27">
        <v>81</v>
      </c>
      <c r="K27">
        <v>61</v>
      </c>
      <c r="L27">
        <v>79</v>
      </c>
      <c r="M27" t="str">
        <f t="shared" si="0"/>
        <v>MaleGroup B81</v>
      </c>
    </row>
    <row r="28" spans="1:13" x14ac:dyDescent="0.35">
      <c r="A28" t="s">
        <v>35</v>
      </c>
      <c r="B28" t="s">
        <v>39</v>
      </c>
      <c r="C28" t="str">
        <f t="shared" si="1"/>
        <v>F</v>
      </c>
      <c r="D28" t="s">
        <v>41</v>
      </c>
      <c r="E28" t="str">
        <f t="shared" si="2"/>
        <v xml:space="preserve"> E</v>
      </c>
      <c r="F28" t="s">
        <v>51</v>
      </c>
      <c r="G28">
        <f t="shared" si="3"/>
        <v>17</v>
      </c>
      <c r="H28" t="s">
        <v>53</v>
      </c>
      <c r="I28" t="s">
        <v>55</v>
      </c>
      <c r="J28">
        <v>76</v>
      </c>
      <c r="K28">
        <v>89</v>
      </c>
      <c r="L28">
        <v>83</v>
      </c>
      <c r="M28" t="str">
        <f t="shared" si="0"/>
        <v>FemaleGroup E76</v>
      </c>
    </row>
    <row r="29" spans="1:13" x14ac:dyDescent="0.35">
      <c r="A29" t="s">
        <v>36</v>
      </c>
      <c r="B29" t="s">
        <v>39</v>
      </c>
      <c r="C29" t="str">
        <f t="shared" si="1"/>
        <v>F</v>
      </c>
      <c r="D29" t="s">
        <v>45</v>
      </c>
      <c r="E29" t="str">
        <f t="shared" si="2"/>
        <v xml:space="preserve"> A</v>
      </c>
      <c r="F29" t="s">
        <v>65</v>
      </c>
      <c r="G29">
        <f t="shared" si="3"/>
        <v>8</v>
      </c>
      <c r="H29" t="s">
        <v>53</v>
      </c>
      <c r="I29" t="s">
        <v>55</v>
      </c>
      <c r="J29">
        <v>93</v>
      </c>
      <c r="K29">
        <v>83</v>
      </c>
      <c r="L29">
        <v>62</v>
      </c>
      <c r="M29" t="str">
        <f t="shared" si="0"/>
        <v>FemaleGroup A93</v>
      </c>
    </row>
    <row r="30" spans="1:13" x14ac:dyDescent="0.35">
      <c r="A30" t="s">
        <v>37</v>
      </c>
      <c r="B30" t="s">
        <v>39</v>
      </c>
      <c r="C30" t="str">
        <f t="shared" si="1"/>
        <v>F</v>
      </c>
      <c r="D30" t="s">
        <v>45</v>
      </c>
      <c r="E30" t="str">
        <f t="shared" si="2"/>
        <v xml:space="preserve"> A</v>
      </c>
      <c r="F30" t="s">
        <v>50</v>
      </c>
      <c r="G30">
        <f t="shared" si="3"/>
        <v>18</v>
      </c>
      <c r="H30" t="s">
        <v>53</v>
      </c>
      <c r="I30" t="s">
        <v>54</v>
      </c>
      <c r="J30">
        <v>40</v>
      </c>
      <c r="K30">
        <v>86</v>
      </c>
      <c r="L30">
        <v>56</v>
      </c>
      <c r="M30" t="str">
        <f t="shared" si="0"/>
        <v>FemaleGroup A40</v>
      </c>
    </row>
    <row r="31" spans="1:13" x14ac:dyDescent="0.35">
      <c r="A31" t="s">
        <v>38</v>
      </c>
      <c r="B31" t="s">
        <v>40</v>
      </c>
      <c r="C31" t="str">
        <f t="shared" si="1"/>
        <v>M</v>
      </c>
      <c r="D31" t="s">
        <v>44</v>
      </c>
      <c r="E31" t="str">
        <f t="shared" si="2"/>
        <v xml:space="preserve"> C</v>
      </c>
      <c r="F31" t="s">
        <v>49</v>
      </c>
      <c r="G31">
        <f t="shared" si="3"/>
        <v>11</v>
      </c>
      <c r="H31" t="s">
        <v>53</v>
      </c>
      <c r="I31" t="s">
        <v>54</v>
      </c>
      <c r="J31">
        <v>68</v>
      </c>
      <c r="K31">
        <v>70</v>
      </c>
      <c r="L31">
        <v>44</v>
      </c>
      <c r="M31" t="str">
        <f t="shared" si="0"/>
        <v>MaleGroup C68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3440-3406-4B27-ADFC-0AFB4B13204C}">
  <dimension ref="A1:L31"/>
  <sheetViews>
    <sheetView topLeftCell="A9" workbookViewId="0">
      <selection activeCell="H8" sqref="H8"/>
    </sheetView>
  </sheetViews>
  <sheetFormatPr defaultRowHeight="14.5" x14ac:dyDescent="0.35"/>
  <cols>
    <col min="1" max="1" width="9.7265625" bestFit="1" customWidth="1"/>
    <col min="2" max="2" width="7" bestFit="1" customWidth="1"/>
    <col min="3" max="3" width="12.90625" bestFit="1" customWidth="1"/>
    <col min="4" max="4" width="23.81640625" bestFit="1" customWidth="1"/>
    <col min="5" max="5" width="11.81640625" bestFit="1" customWidth="1"/>
    <col min="6" max="6" width="21.36328125" bestFit="1" customWidth="1"/>
    <col min="7" max="7" width="10.36328125" bestFit="1" customWidth="1"/>
    <col min="8" max="8" width="12.453125" bestFit="1" customWidth="1"/>
    <col min="9" max="9" width="12" bestFit="1" customWidth="1"/>
    <col min="11" max="11" width="25.6328125" bestFit="1" customWidth="1"/>
    <col min="12" max="13" width="10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5">
      <c r="A2" t="s">
        <v>9</v>
      </c>
      <c r="B2" t="s">
        <v>39</v>
      </c>
      <c r="C2" t="s">
        <v>41</v>
      </c>
      <c r="D2" t="s">
        <v>46</v>
      </c>
      <c r="E2" t="s">
        <v>52</v>
      </c>
      <c r="F2" t="s">
        <v>54</v>
      </c>
      <c r="G2">
        <v>64</v>
      </c>
      <c r="H2">
        <v>56</v>
      </c>
      <c r="I2">
        <v>69</v>
      </c>
      <c r="K2" t="s">
        <v>69</v>
      </c>
      <c r="L2" t="s">
        <v>67</v>
      </c>
    </row>
    <row r="3" spans="1:12" x14ac:dyDescent="0.35">
      <c r="A3" t="s">
        <v>10</v>
      </c>
      <c r="B3" t="s">
        <v>39</v>
      </c>
      <c r="C3" t="s">
        <v>42</v>
      </c>
      <c r="D3" t="s">
        <v>47</v>
      </c>
      <c r="E3" t="s">
        <v>53</v>
      </c>
      <c r="F3" t="s">
        <v>54</v>
      </c>
      <c r="G3">
        <v>48</v>
      </c>
      <c r="H3">
        <v>62</v>
      </c>
      <c r="I3">
        <v>78</v>
      </c>
      <c r="K3" t="s">
        <v>70</v>
      </c>
      <c r="L3">
        <f>MIN(G2:G31)</f>
        <v>40</v>
      </c>
    </row>
    <row r="4" spans="1:12" x14ac:dyDescent="0.35">
      <c r="A4" t="s">
        <v>11</v>
      </c>
      <c r="B4" t="s">
        <v>40</v>
      </c>
      <c r="C4" t="s">
        <v>43</v>
      </c>
      <c r="D4" t="s">
        <v>48</v>
      </c>
      <c r="E4" t="s">
        <v>53</v>
      </c>
      <c r="F4" t="s">
        <v>55</v>
      </c>
      <c r="G4">
        <v>56</v>
      </c>
      <c r="H4">
        <v>70</v>
      </c>
      <c r="I4">
        <v>97</v>
      </c>
      <c r="K4" t="s">
        <v>71</v>
      </c>
      <c r="L4">
        <f>MAX(G2:G31)</f>
        <v>100</v>
      </c>
    </row>
    <row r="5" spans="1:12" x14ac:dyDescent="0.35">
      <c r="A5" t="s">
        <v>12</v>
      </c>
      <c r="B5" t="s">
        <v>39</v>
      </c>
      <c r="C5" t="s">
        <v>41</v>
      </c>
      <c r="D5" t="s">
        <v>46</v>
      </c>
      <c r="E5" t="s">
        <v>53</v>
      </c>
      <c r="F5" t="s">
        <v>55</v>
      </c>
      <c r="G5">
        <v>83</v>
      </c>
      <c r="H5">
        <v>92</v>
      </c>
      <c r="I5">
        <v>52</v>
      </c>
      <c r="K5" t="s">
        <v>72</v>
      </c>
      <c r="L5">
        <f>AVERAGE(G2:G31)</f>
        <v>71</v>
      </c>
    </row>
    <row r="6" spans="1:12" x14ac:dyDescent="0.35">
      <c r="A6" t="s">
        <v>13</v>
      </c>
      <c r="B6" t="s">
        <v>40</v>
      </c>
      <c r="C6" t="s">
        <v>44</v>
      </c>
      <c r="D6" t="s">
        <v>46</v>
      </c>
      <c r="E6" t="s">
        <v>53</v>
      </c>
      <c r="F6" t="s">
        <v>55</v>
      </c>
      <c r="G6">
        <v>70</v>
      </c>
      <c r="H6">
        <v>97</v>
      </c>
      <c r="I6">
        <v>96</v>
      </c>
      <c r="K6" t="s">
        <v>73</v>
      </c>
      <c r="L6">
        <f>MEDIAN(G2:G31)</f>
        <v>72.5</v>
      </c>
    </row>
    <row r="7" spans="1:12" x14ac:dyDescent="0.35">
      <c r="A7" t="s">
        <v>14</v>
      </c>
      <c r="B7" t="s">
        <v>39</v>
      </c>
      <c r="C7" t="s">
        <v>43</v>
      </c>
      <c r="D7" t="s">
        <v>49</v>
      </c>
      <c r="E7" t="s">
        <v>52</v>
      </c>
      <c r="F7" t="s">
        <v>55</v>
      </c>
      <c r="G7">
        <v>98</v>
      </c>
      <c r="H7">
        <v>56</v>
      </c>
      <c r="I7">
        <v>93</v>
      </c>
      <c r="K7" t="s">
        <v>83</v>
      </c>
      <c r="L7">
        <f>_xlfn.MODE.SNGL(G2:G31)</f>
        <v>76</v>
      </c>
    </row>
    <row r="8" spans="1:12" x14ac:dyDescent="0.35">
      <c r="A8" t="s">
        <v>15</v>
      </c>
      <c r="B8" t="s">
        <v>40</v>
      </c>
      <c r="C8" t="s">
        <v>41</v>
      </c>
      <c r="D8" t="s">
        <v>46</v>
      </c>
      <c r="E8" t="s">
        <v>53</v>
      </c>
      <c r="F8" t="s">
        <v>54</v>
      </c>
      <c r="G8">
        <v>54</v>
      </c>
      <c r="H8">
        <v>75</v>
      </c>
      <c r="I8">
        <v>85</v>
      </c>
      <c r="K8" t="s">
        <v>74</v>
      </c>
      <c r="L8">
        <f>_xlfn.STDEV.P(G2:G31)</f>
        <v>18.198901065723721</v>
      </c>
    </row>
    <row r="9" spans="1:12" x14ac:dyDescent="0.35">
      <c r="A9" t="s">
        <v>16</v>
      </c>
      <c r="B9" t="s">
        <v>40</v>
      </c>
      <c r="C9" t="s">
        <v>43</v>
      </c>
      <c r="D9" t="s">
        <v>49</v>
      </c>
      <c r="E9" t="s">
        <v>52</v>
      </c>
      <c r="F9" t="s">
        <v>54</v>
      </c>
      <c r="G9">
        <v>76</v>
      </c>
      <c r="H9">
        <v>71</v>
      </c>
      <c r="I9">
        <v>54</v>
      </c>
    </row>
    <row r="10" spans="1:12" x14ac:dyDescent="0.35">
      <c r="A10" t="s">
        <v>17</v>
      </c>
      <c r="B10" t="s">
        <v>40</v>
      </c>
      <c r="C10" t="s">
        <v>42</v>
      </c>
      <c r="D10" t="s">
        <v>50</v>
      </c>
      <c r="E10" t="s">
        <v>52</v>
      </c>
      <c r="F10" t="s">
        <v>55</v>
      </c>
      <c r="G10">
        <v>71</v>
      </c>
      <c r="H10">
        <v>69</v>
      </c>
      <c r="I10">
        <v>52</v>
      </c>
    </row>
    <row r="11" spans="1:12" x14ac:dyDescent="0.35">
      <c r="A11" t="s">
        <v>18</v>
      </c>
      <c r="B11" t="s">
        <v>39</v>
      </c>
      <c r="C11" t="s">
        <v>44</v>
      </c>
      <c r="D11" t="s">
        <v>49</v>
      </c>
      <c r="E11" t="s">
        <v>53</v>
      </c>
      <c r="F11" t="s">
        <v>54</v>
      </c>
      <c r="G11">
        <v>44</v>
      </c>
      <c r="H11">
        <v>53</v>
      </c>
      <c r="I11">
        <v>46</v>
      </c>
      <c r="K11" t="s">
        <v>75</v>
      </c>
      <c r="L11" t="s">
        <v>67</v>
      </c>
    </row>
    <row r="12" spans="1:12" x14ac:dyDescent="0.35">
      <c r="A12" t="s">
        <v>19</v>
      </c>
      <c r="B12" t="s">
        <v>39</v>
      </c>
      <c r="C12" t="s">
        <v>42</v>
      </c>
      <c r="D12" t="s">
        <v>50</v>
      </c>
      <c r="E12" t="s">
        <v>53</v>
      </c>
      <c r="F12" t="s">
        <v>54</v>
      </c>
      <c r="G12">
        <v>55</v>
      </c>
      <c r="H12">
        <v>94</v>
      </c>
      <c r="I12">
        <v>53</v>
      </c>
      <c r="K12" t="s">
        <v>76</v>
      </c>
      <c r="L12">
        <f>SUM(G2:G31)</f>
        <v>2130</v>
      </c>
    </row>
    <row r="13" spans="1:12" x14ac:dyDescent="0.35">
      <c r="A13" t="s">
        <v>20</v>
      </c>
      <c r="B13" t="s">
        <v>40</v>
      </c>
      <c r="C13" t="s">
        <v>42</v>
      </c>
      <c r="D13" t="s">
        <v>47</v>
      </c>
      <c r="E13" t="s">
        <v>53</v>
      </c>
      <c r="F13" t="s">
        <v>55</v>
      </c>
      <c r="G13">
        <v>78</v>
      </c>
      <c r="H13">
        <v>40</v>
      </c>
      <c r="I13">
        <v>68</v>
      </c>
      <c r="K13" t="s">
        <v>72</v>
      </c>
      <c r="L13">
        <f>AVERAGE(H2:H31)</f>
        <v>69.466666666666669</v>
      </c>
    </row>
    <row r="14" spans="1:12" x14ac:dyDescent="0.35">
      <c r="A14" t="s">
        <v>21</v>
      </c>
      <c r="B14" t="s">
        <v>39</v>
      </c>
      <c r="C14" t="s">
        <v>44</v>
      </c>
      <c r="D14" t="s">
        <v>50</v>
      </c>
      <c r="E14" t="s">
        <v>53</v>
      </c>
      <c r="F14" t="s">
        <v>55</v>
      </c>
      <c r="G14">
        <v>100</v>
      </c>
      <c r="H14">
        <v>92</v>
      </c>
      <c r="I14">
        <v>100</v>
      </c>
      <c r="K14" t="s">
        <v>77</v>
      </c>
      <c r="L14">
        <f>COUNTA(A2:A31)</f>
        <v>30</v>
      </c>
    </row>
    <row r="15" spans="1:12" x14ac:dyDescent="0.35">
      <c r="A15" t="s">
        <v>22</v>
      </c>
      <c r="B15" t="s">
        <v>40</v>
      </c>
      <c r="C15" t="s">
        <v>41</v>
      </c>
      <c r="D15" t="s">
        <v>50</v>
      </c>
      <c r="E15" t="s">
        <v>52</v>
      </c>
      <c r="F15" t="s">
        <v>55</v>
      </c>
      <c r="G15">
        <v>74</v>
      </c>
      <c r="H15">
        <v>72</v>
      </c>
      <c r="I15">
        <v>90</v>
      </c>
    </row>
    <row r="16" spans="1:12" x14ac:dyDescent="0.35">
      <c r="A16" t="s">
        <v>23</v>
      </c>
      <c r="B16" t="s">
        <v>39</v>
      </c>
      <c r="C16" t="s">
        <v>45</v>
      </c>
      <c r="D16" t="s">
        <v>51</v>
      </c>
      <c r="E16" t="s">
        <v>52</v>
      </c>
      <c r="F16" t="s">
        <v>54</v>
      </c>
      <c r="G16">
        <v>95</v>
      </c>
      <c r="H16">
        <v>87</v>
      </c>
      <c r="I16">
        <v>65</v>
      </c>
      <c r="K16" t="s">
        <v>78</v>
      </c>
      <c r="L16" t="s">
        <v>68</v>
      </c>
    </row>
    <row r="17" spans="1:12" x14ac:dyDescent="0.35">
      <c r="A17" t="s">
        <v>24</v>
      </c>
      <c r="B17" t="s">
        <v>39</v>
      </c>
      <c r="C17" t="s">
        <v>44</v>
      </c>
      <c r="D17" t="s">
        <v>50</v>
      </c>
      <c r="E17" t="s">
        <v>52</v>
      </c>
      <c r="F17" t="s">
        <v>54</v>
      </c>
      <c r="G17">
        <v>50</v>
      </c>
      <c r="H17">
        <v>49</v>
      </c>
      <c r="I17">
        <v>70</v>
      </c>
      <c r="K17" t="s">
        <v>79</v>
      </c>
      <c r="L17">
        <f>SUMIF(F2:F31,F2,I2:I31)</f>
        <v>905</v>
      </c>
    </row>
    <row r="18" spans="1:12" x14ac:dyDescent="0.35">
      <c r="A18" t="s">
        <v>25</v>
      </c>
      <c r="B18" t="s">
        <v>40</v>
      </c>
      <c r="C18" t="s">
        <v>42</v>
      </c>
      <c r="D18" t="s">
        <v>49</v>
      </c>
      <c r="E18" t="s">
        <v>52</v>
      </c>
      <c r="F18" t="s">
        <v>54</v>
      </c>
      <c r="G18">
        <v>94</v>
      </c>
      <c r="H18">
        <v>72</v>
      </c>
      <c r="I18">
        <v>43</v>
      </c>
      <c r="K18" t="s">
        <v>84</v>
      </c>
      <c r="L18">
        <f>AVERAGEIF(B2:B31,B2,H2:H31)</f>
        <v>71.714285714285708</v>
      </c>
    </row>
    <row r="19" spans="1:12" x14ac:dyDescent="0.35">
      <c r="A19" t="s">
        <v>26</v>
      </c>
      <c r="B19" t="s">
        <v>40</v>
      </c>
      <c r="C19" t="s">
        <v>45</v>
      </c>
      <c r="D19" t="s">
        <v>46</v>
      </c>
      <c r="E19" t="s">
        <v>52</v>
      </c>
      <c r="F19" t="s">
        <v>55</v>
      </c>
      <c r="G19">
        <v>96</v>
      </c>
      <c r="H19">
        <v>47</v>
      </c>
      <c r="I19">
        <v>59</v>
      </c>
      <c r="K19" t="s">
        <v>85</v>
      </c>
      <c r="L19">
        <f>AVERAGEIF(B2:B31,B4,H2:H31)</f>
        <v>67.5</v>
      </c>
    </row>
    <row r="20" spans="1:12" x14ac:dyDescent="0.35">
      <c r="A20" t="s">
        <v>27</v>
      </c>
      <c r="B20" t="s">
        <v>39</v>
      </c>
      <c r="C20" t="s">
        <v>42</v>
      </c>
      <c r="D20" t="s">
        <v>49</v>
      </c>
      <c r="E20" t="s">
        <v>53</v>
      </c>
      <c r="F20" t="s">
        <v>55</v>
      </c>
      <c r="G20">
        <v>41</v>
      </c>
      <c r="H20">
        <v>57</v>
      </c>
      <c r="I20">
        <v>85</v>
      </c>
    </row>
    <row r="21" spans="1:12" x14ac:dyDescent="0.35">
      <c r="A21" t="s">
        <v>28</v>
      </c>
      <c r="B21" t="s">
        <v>40</v>
      </c>
      <c r="C21" t="s">
        <v>42</v>
      </c>
      <c r="D21" t="s">
        <v>46</v>
      </c>
      <c r="E21" t="s">
        <v>52</v>
      </c>
      <c r="F21" t="s">
        <v>55</v>
      </c>
      <c r="G21">
        <v>68</v>
      </c>
      <c r="H21">
        <v>44</v>
      </c>
      <c r="I21">
        <v>58</v>
      </c>
      <c r="K21" t="s">
        <v>80</v>
      </c>
      <c r="L21" t="s">
        <v>68</v>
      </c>
    </row>
    <row r="22" spans="1:12" x14ac:dyDescent="0.35">
      <c r="A22" t="s">
        <v>29</v>
      </c>
      <c r="B22" t="s">
        <v>40</v>
      </c>
      <c r="C22" t="s">
        <v>41</v>
      </c>
      <c r="D22" t="s">
        <v>50</v>
      </c>
      <c r="E22" t="s">
        <v>52</v>
      </c>
      <c r="F22" t="s">
        <v>55</v>
      </c>
      <c r="G22">
        <v>74</v>
      </c>
      <c r="H22">
        <v>61</v>
      </c>
      <c r="I22">
        <v>51</v>
      </c>
      <c r="K22" t="s">
        <v>81</v>
      </c>
      <c r="L22">
        <f>SUMIFS(G2:G31,C2:C31,C13,E2:E31,E2)</f>
        <v>300</v>
      </c>
    </row>
    <row r="23" spans="1:12" x14ac:dyDescent="0.35">
      <c r="A23" t="s">
        <v>30</v>
      </c>
      <c r="B23" t="s">
        <v>40</v>
      </c>
      <c r="C23" t="s">
        <v>45</v>
      </c>
      <c r="D23" t="s">
        <v>51</v>
      </c>
      <c r="E23" t="s">
        <v>52</v>
      </c>
      <c r="F23" t="s">
        <v>54</v>
      </c>
      <c r="G23">
        <v>79</v>
      </c>
      <c r="H23">
        <v>92</v>
      </c>
      <c r="I23">
        <v>93</v>
      </c>
      <c r="K23" t="s">
        <v>82</v>
      </c>
      <c r="L23">
        <f>COUNTIFS(B2:B31,B20,G2:G31,"&gt;80")</f>
        <v>6</v>
      </c>
    </row>
    <row r="24" spans="1:12" x14ac:dyDescent="0.35">
      <c r="A24" t="s">
        <v>31</v>
      </c>
      <c r="B24" t="s">
        <v>40</v>
      </c>
      <c r="C24" t="s">
        <v>42</v>
      </c>
      <c r="D24" t="s">
        <v>51</v>
      </c>
      <c r="E24" t="s">
        <v>52</v>
      </c>
      <c r="F24" t="s">
        <v>55</v>
      </c>
      <c r="G24">
        <v>67</v>
      </c>
      <c r="H24">
        <v>65</v>
      </c>
      <c r="I24">
        <v>70</v>
      </c>
    </row>
    <row r="25" spans="1:12" x14ac:dyDescent="0.35">
      <c r="A25" t="s">
        <v>32</v>
      </c>
      <c r="B25" t="s">
        <v>39</v>
      </c>
      <c r="C25" t="s">
        <v>45</v>
      </c>
      <c r="D25" t="s">
        <v>51</v>
      </c>
      <c r="E25" t="s">
        <v>52</v>
      </c>
      <c r="F25" t="s">
        <v>54</v>
      </c>
      <c r="G25">
        <v>94</v>
      </c>
      <c r="H25">
        <v>48</v>
      </c>
      <c r="I25">
        <v>70</v>
      </c>
    </row>
    <row r="26" spans="1:12" x14ac:dyDescent="0.35">
      <c r="A26" t="s">
        <v>33</v>
      </c>
      <c r="B26" t="s">
        <v>40</v>
      </c>
      <c r="C26" t="s">
        <v>44</v>
      </c>
      <c r="D26" t="s">
        <v>49</v>
      </c>
      <c r="E26" t="s">
        <v>52</v>
      </c>
      <c r="F26" t="s">
        <v>55</v>
      </c>
      <c r="G26">
        <v>43</v>
      </c>
      <c r="H26">
        <v>74</v>
      </c>
      <c r="I26">
        <v>69</v>
      </c>
    </row>
    <row r="27" spans="1:12" x14ac:dyDescent="0.35">
      <c r="A27" t="s">
        <v>34</v>
      </c>
      <c r="B27" t="s">
        <v>40</v>
      </c>
      <c r="C27" t="s">
        <v>42</v>
      </c>
      <c r="D27" t="s">
        <v>48</v>
      </c>
      <c r="E27" t="s">
        <v>53</v>
      </c>
      <c r="F27" t="s">
        <v>54</v>
      </c>
      <c r="G27">
        <v>81</v>
      </c>
      <c r="H27">
        <v>61</v>
      </c>
      <c r="I27">
        <v>79</v>
      </c>
    </row>
    <row r="28" spans="1:12" x14ac:dyDescent="0.35">
      <c r="A28" t="s">
        <v>35</v>
      </c>
      <c r="B28" t="s">
        <v>39</v>
      </c>
      <c r="C28" t="s">
        <v>41</v>
      </c>
      <c r="D28" t="s">
        <v>51</v>
      </c>
      <c r="E28" t="s">
        <v>53</v>
      </c>
      <c r="F28" t="s">
        <v>55</v>
      </c>
      <c r="G28">
        <v>76</v>
      </c>
      <c r="H28">
        <v>89</v>
      </c>
      <c r="I28">
        <v>83</v>
      </c>
    </row>
    <row r="29" spans="1:12" x14ac:dyDescent="0.35">
      <c r="A29" t="s">
        <v>36</v>
      </c>
      <c r="B29" t="s">
        <v>39</v>
      </c>
      <c r="C29" t="s">
        <v>45</v>
      </c>
      <c r="D29" t="s">
        <v>47</v>
      </c>
      <c r="E29" t="s">
        <v>53</v>
      </c>
      <c r="F29" t="s">
        <v>55</v>
      </c>
      <c r="G29">
        <v>93</v>
      </c>
      <c r="H29">
        <v>83</v>
      </c>
      <c r="I29">
        <v>62</v>
      </c>
    </row>
    <row r="30" spans="1:12" x14ac:dyDescent="0.35">
      <c r="A30" t="s">
        <v>37</v>
      </c>
      <c r="B30" t="s">
        <v>39</v>
      </c>
      <c r="C30" t="s">
        <v>45</v>
      </c>
      <c r="D30" t="s">
        <v>50</v>
      </c>
      <c r="E30" t="s">
        <v>53</v>
      </c>
      <c r="F30" t="s">
        <v>54</v>
      </c>
      <c r="G30">
        <v>40</v>
      </c>
      <c r="H30">
        <v>86</v>
      </c>
      <c r="I30">
        <v>56</v>
      </c>
    </row>
    <row r="31" spans="1:12" x14ac:dyDescent="0.35">
      <c r="A31" t="s">
        <v>38</v>
      </c>
      <c r="B31" t="s">
        <v>40</v>
      </c>
      <c r="C31" t="s">
        <v>44</v>
      </c>
      <c r="D31" t="s">
        <v>49</v>
      </c>
      <c r="E31" t="s">
        <v>53</v>
      </c>
      <c r="F31" t="s">
        <v>54</v>
      </c>
      <c r="G31">
        <v>68</v>
      </c>
      <c r="H31">
        <v>70</v>
      </c>
      <c r="I31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42D1-BA4F-4415-BD0E-2A5FE849BB77}">
  <dimension ref="A1:O31"/>
  <sheetViews>
    <sheetView topLeftCell="D1" workbookViewId="0">
      <selection activeCell="L2" sqref="L2"/>
    </sheetView>
  </sheetViews>
  <sheetFormatPr defaultRowHeight="14.5" x14ac:dyDescent="0.35"/>
  <cols>
    <col min="1" max="1" width="9.7265625" bestFit="1" customWidth="1"/>
    <col min="2" max="2" width="7" bestFit="1" customWidth="1"/>
    <col min="3" max="3" width="12.90625" bestFit="1" customWidth="1"/>
    <col min="4" max="4" width="23.81640625" bestFit="1" customWidth="1"/>
    <col min="5" max="5" width="11.81640625" bestFit="1" customWidth="1"/>
    <col min="6" max="6" width="21.36328125" bestFit="1" customWidth="1"/>
    <col min="7" max="7" width="10.36328125" bestFit="1" customWidth="1"/>
    <col min="8" max="8" width="12.453125" bestFit="1" customWidth="1"/>
    <col min="9" max="9" width="12" bestFit="1" customWidth="1"/>
    <col min="14" max="15" width="10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86</v>
      </c>
      <c r="K1" s="4" t="s">
        <v>93</v>
      </c>
      <c r="L1" s="4"/>
    </row>
    <row r="2" spans="1:15" x14ac:dyDescent="0.35">
      <c r="A2" t="s">
        <v>9</v>
      </c>
      <c r="B2" t="s">
        <v>39</v>
      </c>
      <c r="C2" t="s">
        <v>41</v>
      </c>
      <c r="D2" t="s">
        <v>46</v>
      </c>
      <c r="E2" t="s">
        <v>52</v>
      </c>
      <c r="F2" t="s">
        <v>54</v>
      </c>
      <c r="G2">
        <v>64</v>
      </c>
      <c r="H2">
        <v>56</v>
      </c>
      <c r="I2">
        <v>69</v>
      </c>
      <c r="J2" s="3">
        <f>AVERAGE(G2,H2,I2)</f>
        <v>63</v>
      </c>
      <c r="K2" s="3" t="str" cm="1">
        <f t="array" ref="K2:K31">VLOOKUP(J2:J31,Table6[],2,TRUE)</f>
        <v>C</v>
      </c>
      <c r="L2" s="3"/>
      <c r="N2" t="s">
        <v>88</v>
      </c>
      <c r="O2" t="s">
        <v>87</v>
      </c>
    </row>
    <row r="3" spans="1:15" x14ac:dyDescent="0.35">
      <c r="A3" t="s">
        <v>10</v>
      </c>
      <c r="B3" t="s">
        <v>39</v>
      </c>
      <c r="C3" t="s">
        <v>42</v>
      </c>
      <c r="D3" t="s">
        <v>47</v>
      </c>
      <c r="E3" t="s">
        <v>53</v>
      </c>
      <c r="F3" t="s">
        <v>54</v>
      </c>
      <c r="G3">
        <v>48</v>
      </c>
      <c r="H3">
        <v>62</v>
      </c>
      <c r="I3">
        <v>78</v>
      </c>
      <c r="J3" s="3">
        <f t="shared" ref="J3:J31" si="0">AVERAGE(G3,H3,I3)</f>
        <v>62.666666666666664</v>
      </c>
      <c r="K3" s="3" t="str">
        <v>C</v>
      </c>
      <c r="L3" s="3"/>
      <c r="N3">
        <v>0</v>
      </c>
      <c r="O3" t="s">
        <v>89</v>
      </c>
    </row>
    <row r="4" spans="1:15" x14ac:dyDescent="0.35">
      <c r="A4" t="s">
        <v>11</v>
      </c>
      <c r="B4" t="s">
        <v>40</v>
      </c>
      <c r="C4" t="s">
        <v>43</v>
      </c>
      <c r="D4" t="s">
        <v>48</v>
      </c>
      <c r="E4" t="s">
        <v>53</v>
      </c>
      <c r="F4" t="s">
        <v>55</v>
      </c>
      <c r="G4">
        <v>56</v>
      </c>
      <c r="H4">
        <v>70</v>
      </c>
      <c r="I4">
        <v>97</v>
      </c>
      <c r="J4" s="3">
        <f t="shared" si="0"/>
        <v>74.333333333333329</v>
      </c>
      <c r="K4" s="3" t="str">
        <v>B</v>
      </c>
      <c r="L4" s="3"/>
      <c r="N4">
        <v>50</v>
      </c>
      <c r="O4" t="s">
        <v>90</v>
      </c>
    </row>
    <row r="5" spans="1:15" x14ac:dyDescent="0.35">
      <c r="A5" t="s">
        <v>12</v>
      </c>
      <c r="B5" t="s">
        <v>39</v>
      </c>
      <c r="C5" t="s">
        <v>41</v>
      </c>
      <c r="D5" t="s">
        <v>46</v>
      </c>
      <c r="E5" t="s">
        <v>53</v>
      </c>
      <c r="F5" t="s">
        <v>55</v>
      </c>
      <c r="G5">
        <v>83</v>
      </c>
      <c r="H5">
        <v>92</v>
      </c>
      <c r="I5">
        <v>52</v>
      </c>
      <c r="J5" s="3">
        <f t="shared" si="0"/>
        <v>75.666666666666671</v>
      </c>
      <c r="K5" s="3" t="str">
        <v>B</v>
      </c>
      <c r="L5" s="3"/>
      <c r="N5">
        <v>70</v>
      </c>
      <c r="O5" t="s">
        <v>91</v>
      </c>
    </row>
    <row r="6" spans="1:15" x14ac:dyDescent="0.35">
      <c r="A6" t="s">
        <v>13</v>
      </c>
      <c r="B6" t="s">
        <v>40</v>
      </c>
      <c r="C6" t="s">
        <v>44</v>
      </c>
      <c r="D6" t="s">
        <v>46</v>
      </c>
      <c r="E6" t="s">
        <v>53</v>
      </c>
      <c r="F6" t="s">
        <v>55</v>
      </c>
      <c r="G6">
        <v>70</v>
      </c>
      <c r="H6">
        <v>97</v>
      </c>
      <c r="I6">
        <v>96</v>
      </c>
      <c r="J6" s="3">
        <f t="shared" si="0"/>
        <v>87.666666666666671</v>
      </c>
      <c r="K6" s="3" t="str">
        <v>B</v>
      </c>
      <c r="L6" s="3"/>
      <c r="N6">
        <v>90</v>
      </c>
      <c r="O6" t="s">
        <v>92</v>
      </c>
    </row>
    <row r="7" spans="1:15" x14ac:dyDescent="0.35">
      <c r="A7" t="s">
        <v>14</v>
      </c>
      <c r="B7" t="s">
        <v>39</v>
      </c>
      <c r="C7" t="s">
        <v>43</v>
      </c>
      <c r="D7" t="s">
        <v>49</v>
      </c>
      <c r="E7" t="s">
        <v>52</v>
      </c>
      <c r="F7" t="s">
        <v>55</v>
      </c>
      <c r="G7">
        <v>98</v>
      </c>
      <c r="H7">
        <v>56</v>
      </c>
      <c r="I7">
        <v>93</v>
      </c>
      <c r="J7" s="3">
        <f t="shared" si="0"/>
        <v>82.333333333333329</v>
      </c>
      <c r="K7" s="3" t="str">
        <v>B</v>
      </c>
      <c r="L7" s="3"/>
    </row>
    <row r="8" spans="1:15" x14ac:dyDescent="0.35">
      <c r="A8" t="s">
        <v>15</v>
      </c>
      <c r="B8" t="s">
        <v>40</v>
      </c>
      <c r="C8" t="s">
        <v>41</v>
      </c>
      <c r="D8" t="s">
        <v>46</v>
      </c>
      <c r="E8" t="s">
        <v>53</v>
      </c>
      <c r="F8" t="s">
        <v>54</v>
      </c>
      <c r="G8">
        <v>54</v>
      </c>
      <c r="H8">
        <v>75</v>
      </c>
      <c r="I8">
        <v>85</v>
      </c>
      <c r="J8" s="3">
        <f t="shared" si="0"/>
        <v>71.333333333333329</v>
      </c>
      <c r="K8" s="3" t="str">
        <v>B</v>
      </c>
      <c r="L8" s="3"/>
    </row>
    <row r="9" spans="1:15" x14ac:dyDescent="0.35">
      <c r="A9" t="s">
        <v>16</v>
      </c>
      <c r="B9" t="s">
        <v>40</v>
      </c>
      <c r="C9" t="s">
        <v>43</v>
      </c>
      <c r="D9" t="s">
        <v>49</v>
      </c>
      <c r="E9" t="s">
        <v>52</v>
      </c>
      <c r="F9" t="s">
        <v>54</v>
      </c>
      <c r="G9">
        <v>76</v>
      </c>
      <c r="H9">
        <v>71</v>
      </c>
      <c r="I9">
        <v>54</v>
      </c>
      <c r="J9" s="3">
        <f t="shared" si="0"/>
        <v>67</v>
      </c>
      <c r="K9" s="3" t="str">
        <v>C</v>
      </c>
      <c r="L9" s="3"/>
    </row>
    <row r="10" spans="1:15" x14ac:dyDescent="0.35">
      <c r="A10" t="s">
        <v>17</v>
      </c>
      <c r="B10" t="s">
        <v>40</v>
      </c>
      <c r="C10" t="s">
        <v>42</v>
      </c>
      <c r="D10" t="s">
        <v>50</v>
      </c>
      <c r="E10" t="s">
        <v>52</v>
      </c>
      <c r="F10" t="s">
        <v>55</v>
      </c>
      <c r="G10">
        <v>71</v>
      </c>
      <c r="H10">
        <v>69</v>
      </c>
      <c r="I10">
        <v>52</v>
      </c>
      <c r="J10" s="3">
        <f t="shared" si="0"/>
        <v>64</v>
      </c>
      <c r="K10" s="3" t="str">
        <v>C</v>
      </c>
      <c r="L10" s="3"/>
    </row>
    <row r="11" spans="1:15" x14ac:dyDescent="0.35">
      <c r="A11" t="s">
        <v>18</v>
      </c>
      <c r="B11" t="s">
        <v>39</v>
      </c>
      <c r="C11" t="s">
        <v>44</v>
      </c>
      <c r="D11" t="s">
        <v>49</v>
      </c>
      <c r="E11" t="s">
        <v>53</v>
      </c>
      <c r="F11" t="s">
        <v>54</v>
      </c>
      <c r="G11">
        <v>44</v>
      </c>
      <c r="H11">
        <v>53</v>
      </c>
      <c r="I11">
        <v>46</v>
      </c>
      <c r="J11" s="3">
        <f t="shared" si="0"/>
        <v>47.666666666666664</v>
      </c>
      <c r="K11" s="3" t="str">
        <v>F</v>
      </c>
      <c r="L11" s="3"/>
    </row>
    <row r="12" spans="1:15" x14ac:dyDescent="0.35">
      <c r="A12" t="s">
        <v>19</v>
      </c>
      <c r="B12" t="s">
        <v>39</v>
      </c>
      <c r="C12" t="s">
        <v>42</v>
      </c>
      <c r="D12" t="s">
        <v>50</v>
      </c>
      <c r="E12" t="s">
        <v>53</v>
      </c>
      <c r="F12" t="s">
        <v>54</v>
      </c>
      <c r="G12">
        <v>55</v>
      </c>
      <c r="H12">
        <v>94</v>
      </c>
      <c r="I12">
        <v>53</v>
      </c>
      <c r="J12" s="3">
        <f t="shared" si="0"/>
        <v>67.333333333333329</v>
      </c>
      <c r="K12" s="3" t="str">
        <v>C</v>
      </c>
      <c r="L12" s="3"/>
    </row>
    <row r="13" spans="1:15" x14ac:dyDescent="0.35">
      <c r="A13" t="s">
        <v>20</v>
      </c>
      <c r="B13" t="s">
        <v>40</v>
      </c>
      <c r="C13" t="s">
        <v>42</v>
      </c>
      <c r="D13" t="s">
        <v>47</v>
      </c>
      <c r="E13" t="s">
        <v>53</v>
      </c>
      <c r="F13" t="s">
        <v>55</v>
      </c>
      <c r="G13">
        <v>78</v>
      </c>
      <c r="H13">
        <v>40</v>
      </c>
      <c r="I13">
        <v>68</v>
      </c>
      <c r="J13" s="3">
        <f t="shared" si="0"/>
        <v>62</v>
      </c>
      <c r="K13" s="3" t="str">
        <v>C</v>
      </c>
      <c r="L13" s="3"/>
    </row>
    <row r="14" spans="1:15" x14ac:dyDescent="0.35">
      <c r="A14" t="s">
        <v>21</v>
      </c>
      <c r="B14" t="s">
        <v>39</v>
      </c>
      <c r="C14" t="s">
        <v>44</v>
      </c>
      <c r="D14" t="s">
        <v>50</v>
      </c>
      <c r="E14" t="s">
        <v>53</v>
      </c>
      <c r="F14" t="s">
        <v>55</v>
      </c>
      <c r="G14">
        <v>100</v>
      </c>
      <c r="H14">
        <v>92</v>
      </c>
      <c r="I14">
        <v>100</v>
      </c>
      <c r="J14" s="3">
        <f t="shared" si="0"/>
        <v>97.333333333333329</v>
      </c>
      <c r="K14" s="3" t="str">
        <v>A</v>
      </c>
      <c r="L14" s="8"/>
    </row>
    <row r="15" spans="1:15" x14ac:dyDescent="0.35">
      <c r="A15" t="s">
        <v>22</v>
      </c>
      <c r="B15" t="s">
        <v>40</v>
      </c>
      <c r="C15" t="s">
        <v>41</v>
      </c>
      <c r="D15" t="s">
        <v>50</v>
      </c>
      <c r="E15" t="s">
        <v>52</v>
      </c>
      <c r="F15" t="s">
        <v>55</v>
      </c>
      <c r="G15">
        <v>74</v>
      </c>
      <c r="H15">
        <v>72</v>
      </c>
      <c r="I15">
        <v>90</v>
      </c>
      <c r="J15" s="3">
        <f t="shared" si="0"/>
        <v>78.666666666666671</v>
      </c>
      <c r="K15" s="3" t="str">
        <v>B</v>
      </c>
      <c r="L15" s="3"/>
    </row>
    <row r="16" spans="1:15" x14ac:dyDescent="0.35">
      <c r="A16" t="s">
        <v>23</v>
      </c>
      <c r="B16" t="s">
        <v>39</v>
      </c>
      <c r="C16" t="s">
        <v>45</v>
      </c>
      <c r="D16" t="s">
        <v>51</v>
      </c>
      <c r="E16" t="s">
        <v>52</v>
      </c>
      <c r="F16" t="s">
        <v>54</v>
      </c>
      <c r="G16">
        <v>95</v>
      </c>
      <c r="H16">
        <v>87</v>
      </c>
      <c r="I16">
        <v>65</v>
      </c>
      <c r="J16" s="3">
        <f t="shared" si="0"/>
        <v>82.333333333333329</v>
      </c>
      <c r="K16" s="3" t="str">
        <v>B</v>
      </c>
      <c r="L16" s="3"/>
    </row>
    <row r="17" spans="1:12" x14ac:dyDescent="0.35">
      <c r="A17" t="s">
        <v>24</v>
      </c>
      <c r="B17" t="s">
        <v>39</v>
      </c>
      <c r="C17" t="s">
        <v>44</v>
      </c>
      <c r="D17" t="s">
        <v>50</v>
      </c>
      <c r="E17" t="s">
        <v>52</v>
      </c>
      <c r="F17" t="s">
        <v>54</v>
      </c>
      <c r="G17">
        <v>50</v>
      </c>
      <c r="H17">
        <v>49</v>
      </c>
      <c r="I17">
        <v>70</v>
      </c>
      <c r="J17" s="3">
        <f t="shared" si="0"/>
        <v>56.333333333333336</v>
      </c>
      <c r="K17" s="3" t="str">
        <v>C</v>
      </c>
      <c r="L17" s="3"/>
    </row>
    <row r="18" spans="1:12" x14ac:dyDescent="0.35">
      <c r="A18" t="s">
        <v>25</v>
      </c>
      <c r="B18" t="s">
        <v>40</v>
      </c>
      <c r="C18" t="s">
        <v>42</v>
      </c>
      <c r="D18" t="s">
        <v>49</v>
      </c>
      <c r="E18" t="s">
        <v>52</v>
      </c>
      <c r="F18" t="s">
        <v>54</v>
      </c>
      <c r="G18">
        <v>94</v>
      </c>
      <c r="H18">
        <v>72</v>
      </c>
      <c r="I18">
        <v>43</v>
      </c>
      <c r="J18" s="3">
        <f t="shared" si="0"/>
        <v>69.666666666666671</v>
      </c>
      <c r="K18" s="3" t="str">
        <v>C</v>
      </c>
      <c r="L18" s="3"/>
    </row>
    <row r="19" spans="1:12" x14ac:dyDescent="0.35">
      <c r="A19" t="s">
        <v>26</v>
      </c>
      <c r="B19" t="s">
        <v>40</v>
      </c>
      <c r="C19" t="s">
        <v>45</v>
      </c>
      <c r="D19" t="s">
        <v>46</v>
      </c>
      <c r="E19" t="s">
        <v>52</v>
      </c>
      <c r="F19" t="s">
        <v>55</v>
      </c>
      <c r="G19">
        <v>96</v>
      </c>
      <c r="H19">
        <v>47</v>
      </c>
      <c r="I19">
        <v>59</v>
      </c>
      <c r="J19" s="3">
        <f t="shared" si="0"/>
        <v>67.333333333333329</v>
      </c>
      <c r="K19" s="3" t="str">
        <v>C</v>
      </c>
      <c r="L19" s="3"/>
    </row>
    <row r="20" spans="1:12" x14ac:dyDescent="0.35">
      <c r="A20" t="s">
        <v>27</v>
      </c>
      <c r="B20" t="s">
        <v>39</v>
      </c>
      <c r="C20" t="s">
        <v>42</v>
      </c>
      <c r="D20" t="s">
        <v>49</v>
      </c>
      <c r="E20" t="s">
        <v>53</v>
      </c>
      <c r="F20" t="s">
        <v>55</v>
      </c>
      <c r="G20">
        <v>41</v>
      </c>
      <c r="H20">
        <v>57</v>
      </c>
      <c r="I20">
        <v>85</v>
      </c>
      <c r="J20" s="3">
        <f t="shared" si="0"/>
        <v>61</v>
      </c>
      <c r="K20" s="3" t="str">
        <v>C</v>
      </c>
      <c r="L20" s="3"/>
    </row>
    <row r="21" spans="1:12" x14ac:dyDescent="0.35">
      <c r="A21" t="s">
        <v>28</v>
      </c>
      <c r="B21" t="s">
        <v>40</v>
      </c>
      <c r="C21" t="s">
        <v>42</v>
      </c>
      <c r="D21" t="s">
        <v>46</v>
      </c>
      <c r="E21" t="s">
        <v>52</v>
      </c>
      <c r="F21" t="s">
        <v>55</v>
      </c>
      <c r="G21">
        <v>68</v>
      </c>
      <c r="H21">
        <v>44</v>
      </c>
      <c r="I21">
        <v>58</v>
      </c>
      <c r="J21" s="3">
        <f t="shared" si="0"/>
        <v>56.666666666666664</v>
      </c>
      <c r="K21" s="3" t="str">
        <v>C</v>
      </c>
      <c r="L21" s="3"/>
    </row>
    <row r="22" spans="1:12" x14ac:dyDescent="0.35">
      <c r="A22" t="s">
        <v>29</v>
      </c>
      <c r="B22" t="s">
        <v>40</v>
      </c>
      <c r="C22" t="s">
        <v>41</v>
      </c>
      <c r="D22" t="s">
        <v>50</v>
      </c>
      <c r="E22" t="s">
        <v>52</v>
      </c>
      <c r="F22" t="s">
        <v>55</v>
      </c>
      <c r="G22">
        <v>74</v>
      </c>
      <c r="H22">
        <v>61</v>
      </c>
      <c r="I22">
        <v>51</v>
      </c>
      <c r="J22" s="3">
        <f t="shared" si="0"/>
        <v>62</v>
      </c>
      <c r="K22" s="3" t="str">
        <v>C</v>
      </c>
      <c r="L22" s="3"/>
    </row>
    <row r="23" spans="1:12" x14ac:dyDescent="0.35">
      <c r="A23" t="s">
        <v>30</v>
      </c>
      <c r="B23" t="s">
        <v>40</v>
      </c>
      <c r="C23" t="s">
        <v>45</v>
      </c>
      <c r="D23" t="s">
        <v>51</v>
      </c>
      <c r="E23" t="s">
        <v>52</v>
      </c>
      <c r="F23" t="s">
        <v>54</v>
      </c>
      <c r="G23">
        <v>79</v>
      </c>
      <c r="H23">
        <v>92</v>
      </c>
      <c r="I23">
        <v>93</v>
      </c>
      <c r="J23" s="3">
        <f t="shared" si="0"/>
        <v>88</v>
      </c>
      <c r="K23" s="3" t="str">
        <v>B</v>
      </c>
      <c r="L23" s="3"/>
    </row>
    <row r="24" spans="1:12" x14ac:dyDescent="0.35">
      <c r="A24" t="s">
        <v>31</v>
      </c>
      <c r="B24" t="s">
        <v>40</v>
      </c>
      <c r="C24" t="s">
        <v>42</v>
      </c>
      <c r="D24" t="s">
        <v>51</v>
      </c>
      <c r="E24" t="s">
        <v>52</v>
      </c>
      <c r="F24" t="s">
        <v>55</v>
      </c>
      <c r="G24">
        <v>67</v>
      </c>
      <c r="H24">
        <v>65</v>
      </c>
      <c r="I24">
        <v>70</v>
      </c>
      <c r="J24" s="3">
        <f t="shared" si="0"/>
        <v>67.333333333333329</v>
      </c>
      <c r="K24" s="3" t="str">
        <v>C</v>
      </c>
      <c r="L24" s="3"/>
    </row>
    <row r="25" spans="1:12" x14ac:dyDescent="0.35">
      <c r="A25" t="s">
        <v>32</v>
      </c>
      <c r="B25" t="s">
        <v>39</v>
      </c>
      <c r="C25" t="s">
        <v>45</v>
      </c>
      <c r="D25" t="s">
        <v>51</v>
      </c>
      <c r="E25" t="s">
        <v>52</v>
      </c>
      <c r="F25" t="s">
        <v>54</v>
      </c>
      <c r="G25">
        <v>94</v>
      </c>
      <c r="H25">
        <v>48</v>
      </c>
      <c r="I25">
        <v>70</v>
      </c>
      <c r="J25" s="3">
        <f t="shared" si="0"/>
        <v>70.666666666666671</v>
      </c>
      <c r="K25" s="3" t="str">
        <v>B</v>
      </c>
      <c r="L25" s="3"/>
    </row>
    <row r="26" spans="1:12" x14ac:dyDescent="0.35">
      <c r="A26" t="s">
        <v>33</v>
      </c>
      <c r="B26" t="s">
        <v>40</v>
      </c>
      <c r="C26" t="s">
        <v>44</v>
      </c>
      <c r="D26" t="s">
        <v>49</v>
      </c>
      <c r="E26" t="s">
        <v>52</v>
      </c>
      <c r="F26" t="s">
        <v>55</v>
      </c>
      <c r="G26">
        <v>43</v>
      </c>
      <c r="H26">
        <v>74</v>
      </c>
      <c r="I26">
        <v>69</v>
      </c>
      <c r="J26" s="3">
        <f t="shared" si="0"/>
        <v>62</v>
      </c>
      <c r="K26" s="3" t="str">
        <v>C</v>
      </c>
      <c r="L26" s="3"/>
    </row>
    <row r="27" spans="1:12" x14ac:dyDescent="0.35">
      <c r="A27" t="s">
        <v>34</v>
      </c>
      <c r="B27" t="s">
        <v>40</v>
      </c>
      <c r="C27" t="s">
        <v>42</v>
      </c>
      <c r="D27" t="s">
        <v>48</v>
      </c>
      <c r="E27" t="s">
        <v>53</v>
      </c>
      <c r="F27" t="s">
        <v>54</v>
      </c>
      <c r="G27">
        <v>81</v>
      </c>
      <c r="H27">
        <v>61</v>
      </c>
      <c r="I27">
        <v>79</v>
      </c>
      <c r="J27" s="3">
        <f t="shared" si="0"/>
        <v>73.666666666666671</v>
      </c>
      <c r="K27" s="3" t="str">
        <v>B</v>
      </c>
      <c r="L27" s="3"/>
    </row>
    <row r="28" spans="1:12" x14ac:dyDescent="0.35">
      <c r="A28" t="s">
        <v>35</v>
      </c>
      <c r="B28" t="s">
        <v>39</v>
      </c>
      <c r="C28" t="s">
        <v>41</v>
      </c>
      <c r="D28" t="s">
        <v>51</v>
      </c>
      <c r="E28" t="s">
        <v>53</v>
      </c>
      <c r="F28" t="s">
        <v>55</v>
      </c>
      <c r="G28">
        <v>76</v>
      </c>
      <c r="H28">
        <v>89</v>
      </c>
      <c r="I28">
        <v>83</v>
      </c>
      <c r="J28" s="3">
        <f t="shared" si="0"/>
        <v>82.666666666666671</v>
      </c>
      <c r="K28" s="3" t="str">
        <v>B</v>
      </c>
      <c r="L28" s="3"/>
    </row>
    <row r="29" spans="1:12" x14ac:dyDescent="0.35">
      <c r="A29" t="s">
        <v>36</v>
      </c>
      <c r="B29" t="s">
        <v>39</v>
      </c>
      <c r="C29" t="s">
        <v>45</v>
      </c>
      <c r="D29" t="s">
        <v>47</v>
      </c>
      <c r="E29" t="s">
        <v>53</v>
      </c>
      <c r="F29" t="s">
        <v>55</v>
      </c>
      <c r="G29">
        <v>93</v>
      </c>
      <c r="H29">
        <v>83</v>
      </c>
      <c r="I29">
        <v>62</v>
      </c>
      <c r="J29" s="3">
        <f t="shared" si="0"/>
        <v>79.333333333333329</v>
      </c>
      <c r="K29" s="3" t="str">
        <v>B</v>
      </c>
      <c r="L29" s="3"/>
    </row>
    <row r="30" spans="1:12" x14ac:dyDescent="0.35">
      <c r="A30" t="s">
        <v>37</v>
      </c>
      <c r="B30" t="s">
        <v>39</v>
      </c>
      <c r="C30" t="s">
        <v>45</v>
      </c>
      <c r="D30" t="s">
        <v>50</v>
      </c>
      <c r="E30" t="s">
        <v>53</v>
      </c>
      <c r="F30" t="s">
        <v>54</v>
      </c>
      <c r="G30">
        <v>40</v>
      </c>
      <c r="H30">
        <v>86</v>
      </c>
      <c r="I30">
        <v>56</v>
      </c>
      <c r="J30" s="3">
        <f t="shared" si="0"/>
        <v>60.666666666666664</v>
      </c>
      <c r="K30" s="3" t="str">
        <v>C</v>
      </c>
      <c r="L30" s="3"/>
    </row>
    <row r="31" spans="1:12" x14ac:dyDescent="0.35">
      <c r="A31" t="s">
        <v>38</v>
      </c>
      <c r="B31" t="s">
        <v>40</v>
      </c>
      <c r="C31" t="s">
        <v>44</v>
      </c>
      <c r="D31" t="s">
        <v>49</v>
      </c>
      <c r="E31" t="s">
        <v>53</v>
      </c>
      <c r="F31" t="s">
        <v>54</v>
      </c>
      <c r="G31">
        <v>68</v>
      </c>
      <c r="H31">
        <v>70</v>
      </c>
      <c r="I31">
        <v>44</v>
      </c>
      <c r="J31" s="3">
        <f t="shared" si="0"/>
        <v>60.666666666666664</v>
      </c>
      <c r="K31" s="3" t="str">
        <v>C</v>
      </c>
      <c r="L31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D10D-E678-470B-8B2C-E426B1D4A5F7}">
  <dimension ref="A1:D4"/>
  <sheetViews>
    <sheetView workbookViewId="0">
      <selection activeCell="G16" sqref="G16"/>
    </sheetView>
  </sheetViews>
  <sheetFormatPr defaultRowHeight="14.5" x14ac:dyDescent="0.35"/>
  <cols>
    <col min="1" max="1" width="12.36328125" bestFit="1" customWidth="1"/>
    <col min="2" max="2" width="19.90625" bestFit="1" customWidth="1"/>
    <col min="3" max="3" width="22.08984375" bestFit="1" customWidth="1"/>
    <col min="4" max="4" width="21.6328125" bestFit="1" customWidth="1"/>
  </cols>
  <sheetData>
    <row r="1" spans="1:4" x14ac:dyDescent="0.35">
      <c r="A1" s="5" t="s">
        <v>94</v>
      </c>
      <c r="B1" t="s">
        <v>96</v>
      </c>
      <c r="C1" t="s">
        <v>97</v>
      </c>
      <c r="D1" t="s">
        <v>98</v>
      </c>
    </row>
    <row r="2" spans="1:4" x14ac:dyDescent="0.35">
      <c r="A2" s="6" t="s">
        <v>39</v>
      </c>
      <c r="B2" s="7">
        <v>70.071428571428569</v>
      </c>
      <c r="C2" s="7">
        <v>71.714285714285708</v>
      </c>
      <c r="D2" s="7">
        <v>70.142857142857139</v>
      </c>
    </row>
    <row r="3" spans="1:4" x14ac:dyDescent="0.35">
      <c r="A3" s="6" t="s">
        <v>40</v>
      </c>
      <c r="B3" s="7">
        <v>71.8125</v>
      </c>
      <c r="C3" s="7">
        <v>67.5</v>
      </c>
      <c r="D3" s="7">
        <v>69.25</v>
      </c>
    </row>
    <row r="4" spans="1:4" x14ac:dyDescent="0.35">
      <c r="A4" s="6" t="s">
        <v>95</v>
      </c>
      <c r="B4" s="7">
        <v>71</v>
      </c>
      <c r="C4" s="7">
        <v>69.466666666666669</v>
      </c>
      <c r="D4" s="7">
        <v>69.666666666666671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1A0F-E3F7-4C47-A301-D4DEAD295551}">
  <dimension ref="A3:D7"/>
  <sheetViews>
    <sheetView workbookViewId="0">
      <selection activeCell="J16" sqref="J16"/>
    </sheetView>
  </sheetViews>
  <sheetFormatPr defaultRowHeight="14.5" x14ac:dyDescent="0.35"/>
  <cols>
    <col min="1" max="1" width="17.6328125" bestFit="1" customWidth="1"/>
    <col min="2" max="2" width="15.26953125" bestFit="1" customWidth="1"/>
    <col min="3" max="3" width="8.36328125" bestFit="1" customWidth="1"/>
    <col min="4" max="4" width="10.7265625" bestFit="1" customWidth="1"/>
  </cols>
  <sheetData>
    <row r="3" spans="1:4" x14ac:dyDescent="0.35">
      <c r="A3" s="5" t="s">
        <v>100</v>
      </c>
      <c r="B3" s="5" t="s">
        <v>99</v>
      </c>
    </row>
    <row r="4" spans="1:4" x14ac:dyDescent="0.35">
      <c r="A4" s="5" t="s">
        <v>94</v>
      </c>
      <c r="B4" t="s">
        <v>53</v>
      </c>
      <c r="C4" t="s">
        <v>52</v>
      </c>
      <c r="D4" t="s">
        <v>95</v>
      </c>
    </row>
    <row r="5" spans="1:4" x14ac:dyDescent="0.35">
      <c r="A5" s="6" t="s">
        <v>54</v>
      </c>
      <c r="B5" s="7">
        <v>7</v>
      </c>
      <c r="C5" s="7">
        <v>7</v>
      </c>
      <c r="D5" s="7">
        <v>14</v>
      </c>
    </row>
    <row r="6" spans="1:4" x14ac:dyDescent="0.35">
      <c r="A6" s="6" t="s">
        <v>55</v>
      </c>
      <c r="B6" s="7">
        <v>8</v>
      </c>
      <c r="C6" s="7">
        <v>8</v>
      </c>
      <c r="D6" s="7">
        <v>16</v>
      </c>
    </row>
    <row r="7" spans="1:4" x14ac:dyDescent="0.35">
      <c r="A7" s="6" t="s">
        <v>95</v>
      </c>
      <c r="B7" s="7">
        <v>15</v>
      </c>
      <c r="C7" s="7">
        <v>15</v>
      </c>
      <c r="D7" s="7">
        <v>30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5DEB-8661-4364-92A6-7BACBFAD7242}">
  <dimension ref="C4:D8"/>
  <sheetViews>
    <sheetView workbookViewId="0">
      <selection activeCell="G16" sqref="G16"/>
    </sheetView>
  </sheetViews>
  <sheetFormatPr defaultRowHeight="14.5" x14ac:dyDescent="0.35"/>
  <cols>
    <col min="3" max="3" width="12.36328125" bestFit="1" customWidth="1"/>
    <col min="4" max="4" width="17.6328125" bestFit="1" customWidth="1"/>
  </cols>
  <sheetData>
    <row r="4" spans="3:4" x14ac:dyDescent="0.35">
      <c r="C4" s="5" t="s">
        <v>94</v>
      </c>
      <c r="D4" t="s">
        <v>100</v>
      </c>
    </row>
    <row r="5" spans="3:4" x14ac:dyDescent="0.35">
      <c r="C5" s="6" t="s">
        <v>86</v>
      </c>
      <c r="D5" s="7">
        <v>17</v>
      </c>
    </row>
    <row r="6" spans="3:4" x14ac:dyDescent="0.35">
      <c r="C6" s="6" t="s">
        <v>101</v>
      </c>
      <c r="D6" s="7">
        <v>6</v>
      </c>
    </row>
    <row r="7" spans="3:4" x14ac:dyDescent="0.35">
      <c r="C7" s="6" t="s">
        <v>102</v>
      </c>
      <c r="D7" s="7">
        <v>7</v>
      </c>
    </row>
    <row r="8" spans="3:4" x14ac:dyDescent="0.35">
      <c r="C8" s="6" t="s">
        <v>95</v>
      </c>
      <c r="D8" s="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ECED-F353-462C-AB45-9106E4169209}">
  <dimension ref="L4"/>
  <sheetViews>
    <sheetView showGridLines="0" workbookViewId="0">
      <selection activeCell="D18" sqref="D18"/>
    </sheetView>
  </sheetViews>
  <sheetFormatPr defaultRowHeight="14.5" x14ac:dyDescent="0.35"/>
  <sheetData>
    <row r="4" spans="12:12" x14ac:dyDescent="0.35">
      <c r="L4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</vt:lpstr>
      <vt:lpstr>Raw Dataset</vt:lpstr>
      <vt:lpstr>LogicalFunctions</vt:lpstr>
      <vt:lpstr>Text Functions</vt:lpstr>
      <vt:lpstr>Math &amp; Statistical Functions</vt:lpstr>
      <vt:lpstr>Lookup Functions</vt:lpstr>
      <vt:lpstr>Pivot_AvgByGender</vt:lpstr>
      <vt:lpstr>Pivot_CountPrepLunch</vt:lpstr>
      <vt:lpstr>Pivot_PerfDist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</dc:creator>
  <cp:lastModifiedBy>haywhy229@gmail.com</cp:lastModifiedBy>
  <dcterms:created xsi:type="dcterms:W3CDTF">2025-04-23T22:30:28Z</dcterms:created>
  <dcterms:modified xsi:type="dcterms:W3CDTF">2025-04-28T05:14:10Z</dcterms:modified>
</cp:coreProperties>
</file>