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uheni_navakolski/Documents/ajaxspace/dmtools/src/main/resources/ftl/template/"/>
    </mc:Choice>
  </mc:AlternateContent>
  <xr:revisionPtr revIDLastSave="0" documentId="13_ncr:1_{D59A4FC7-AD18-A141-8943-A7CE9A28A9FB}" xr6:coauthVersionLast="47" xr6:coauthVersionMax="47" xr10:uidLastSave="{00000000-0000-0000-0000-000000000000}"/>
  <bookViews>
    <workbookView xWindow="0" yWindow="760" windowWidth="34560" windowHeight="19880" xr2:uid="{BB5CD751-2387-434E-8609-BB08D47BD15D}"/>
  </bookViews>
  <sheets>
    <sheet name="WBS" sheetId="2" r:id="rId1"/>
    <sheet name="Resource Plan" sheetId="4" r:id="rId2"/>
    <sheet name="Assumptions" sheetId="3" r:id="rId3"/>
  </sheets>
  <definedNames>
    <definedName name="_xlnm._FilterDatabase" localSheetId="0" hidden="1">WBS!$A$3:$B$4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M4" i="2"/>
  <c r="Q4" i="2"/>
  <c r="U4" i="2"/>
  <c r="Y4" i="2"/>
  <c r="AA4" i="2" s="1"/>
  <c r="AC4" i="2" l="1"/>
  <c r="AD4" i="2"/>
  <c r="AB4" i="2"/>
  <c r="N5" i="4" l="1"/>
  <c r="L17" i="4"/>
  <c r="K17" i="4"/>
  <c r="J17" i="4"/>
  <c r="I17" i="4"/>
  <c r="H17" i="4"/>
  <c r="G17" i="4"/>
  <c r="F17" i="4"/>
  <c r="E17" i="4"/>
  <c r="D17" i="4"/>
  <c r="M16" i="4"/>
  <c r="N16" i="4" s="1"/>
  <c r="P16" i="4" s="1"/>
  <c r="M15" i="4"/>
  <c r="N15" i="4" s="1"/>
  <c r="P15" i="4" s="1"/>
  <c r="M14" i="4"/>
  <c r="N14" i="4" s="1"/>
  <c r="P14" i="4" s="1"/>
  <c r="M13" i="4"/>
  <c r="N13" i="4" s="1"/>
  <c r="P13" i="4" s="1"/>
  <c r="M12" i="4"/>
  <c r="N12" i="4" s="1"/>
  <c r="P12" i="4" s="1"/>
  <c r="M11" i="4"/>
  <c r="N11" i="4" s="1"/>
  <c r="P11" i="4" s="1"/>
  <c r="M10" i="4"/>
  <c r="N10" i="4" s="1"/>
  <c r="P10" i="4" s="1"/>
  <c r="M9" i="4"/>
  <c r="N9" i="4" s="1"/>
  <c r="P9" i="4" s="1"/>
  <c r="M8" i="4"/>
  <c r="N8" i="4" s="1"/>
  <c r="P8" i="4" s="1"/>
  <c r="M7" i="4"/>
  <c r="N7" i="4" s="1"/>
  <c r="P7" i="4" s="1"/>
  <c r="M6" i="4"/>
  <c r="N6" i="4" s="1"/>
  <c r="P6" i="4" s="1"/>
  <c r="M5" i="4"/>
  <c r="N17" i="4" l="1"/>
  <c r="P5" i="4"/>
  <c r="P17" i="4" s="1"/>
  <c r="M17" i="4"/>
  <c r="Y5" i="2"/>
  <c r="Y6" i="2" s="1"/>
  <c r="U5" i="2" l="1"/>
  <c r="U6" i="2" s="1"/>
  <c r="Y7" i="2" l="1"/>
  <c r="Y8" i="2" s="1"/>
  <c r="I5" i="2" l="1"/>
  <c r="I6" i="2" s="1"/>
  <c r="M5" i="2"/>
  <c r="M6" i="2" s="1"/>
  <c r="Q5" i="2"/>
  <c r="Q6" i="2" s="1"/>
  <c r="M7" i="2" l="1"/>
  <c r="M8" i="2" s="1"/>
  <c r="U7" i="2"/>
  <c r="U8" i="2" s="1"/>
  <c r="I7" i="2"/>
  <c r="I8" i="2" s="1"/>
  <c r="Q7" i="2" l="1"/>
  <c r="Q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tc={6D98B0FB-CC0B-454E-85BA-DA5E2FB1E4FB}</author>
    <author>tc={B6576394-0839-404D-BC84-6674C1E58AAB}</author>
    <author>tc={FCE5CE26-56B8-824A-A1CE-45D5492EFE52}</author>
    <author>tc={3CBEB475-D1AC-124D-ACCA-036AFE294C4C}</author>
    <author>tc={457EF2E9-3E89-D545-98F8-DE6A834E66DB}</author>
    <author>tc={2160366C-6B8D-B347-8840-27AF4E365312}</author>
    <author>tc={0B7EE9AF-591A-704F-919D-84AB7B6098C7}</author>
  </authors>
  <commentList>
    <comment ref="A4" authorId="0" shapeId="0" xr:uid="{6D98B0FB-CC0B-454E-85BA-DA5E2FB1E4FB}">
      <text>
        <t>[Threaded comment]
Your version of Excel allows you to read this threaded comment; however, any edits to it will get removed if the file is opened in a newer version of Excel. Learn more: https://go.microsoft.com/fwlink/?linkid=870924
Comment:
    jx:area(lastCell="Y4")</t>
      </text>
    </comment>
    <comment ref="B4" authorId="1" shapeId="0" xr:uid="{B6576394-0839-404D-BC84-6674C1E58AAB}">
      <text>
        <t>[Threaded comment]
Your version of Excel allows you to read this threaded comment; however, any edits to it will get removed if the file is opened in a newer version of Excel. Learn more: https://go.microsoft.com/fwlink/?linkid=870924
Comment:
    jx:each(items="stories", var="link", shiftMode="adjacent", lastCell="B4")
jx:hyperlink(objectName="link", lastCell="B4")</t>
      </text>
    </comment>
    <comment ref="E4" authorId="2" shapeId="0" xr:uid="{FCE5CE26-56B8-824A-A1CE-45D5492EFE52}">
      <text>
        <t>[Threaded comment]
Your version of Excel allows you to read this threaded comment; however, any edits to it will get removed if the file is opened in a newer version of Excel. Learn more: https://go.microsoft.com/fwlink/?linkid=870924
Comment:
    jx:each(items="iosEstimations", var="estimation", lastCell="I4")</t>
      </text>
    </comment>
    <comment ref="J4" authorId="3" shapeId="0" xr:uid="{3CBEB475-D1AC-124D-ACCA-036AFE294C4C}">
      <text>
        <t>[Threaded comment]
Your version of Excel allows you to read this threaded comment; however, any edits to it will get removed if the file is opened in a newer version of Excel. Learn more: https://go.microsoft.com/fwlink/?linkid=870924
Comment:
    jx:each(items="androidEstimations", var="estimation", lastCell="M4")</t>
      </text>
    </comment>
    <comment ref="N4" authorId="4" shapeId="0" xr:uid="{457EF2E9-3E89-D545-98F8-DE6A834E66DB}">
      <text>
        <t>[Threaded comment]
Your version of Excel allows you to read this threaded comment; however, any edits to it will get removed if the file is opened in a newer version of Excel. Learn more: https://go.microsoft.com/fwlink/?linkid=870924
Comment:
    jx:each(items="reactEstimations", var="estimation", lastCell="Q4")</t>
      </text>
    </comment>
    <comment ref="R4" authorId="5" shapeId="0" xr:uid="{2160366C-6B8D-B347-8840-27AF4E365312}">
      <text>
        <t>[Threaded comment]
Your version of Excel allows you to read this threaded comment; however, any edits to it will get removed if the file is opened in a newer version of Excel. Learn more: https://go.microsoft.com/fwlink/?linkid=870924
Comment:
    jx:each(items="flutterEstimations", var="estimation", lastCell="U4")</t>
      </text>
    </comment>
    <comment ref="V4" authorId="6" shapeId="0" xr:uid="{0B7EE9AF-591A-704F-919D-84AB7B60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jx:each(items="backendEstimations", var="estimation", lastCell="Y4")</t>
      </text>
    </comment>
  </commentList>
</comments>
</file>

<file path=xl/sharedStrings.xml><?xml version="1.0" encoding="utf-8"?>
<sst xmlns="http://schemas.openxmlformats.org/spreadsheetml/2006/main" count="156" uniqueCount="83">
  <si>
    <t>1. Development Work Estimation</t>
  </si>
  <si>
    <t>iOS Native,
PERT, man-hours</t>
  </si>
  <si>
    <t>Android Native,
PERT, man-hours</t>
  </si>
  <si>
    <t>React Native,
PERT, man-hours</t>
  </si>
  <si>
    <t>Flutter,
PERT, man-hours</t>
  </si>
  <si>
    <t>Backend (API),
PERT, man-hours</t>
  </si>
  <si>
    <t>T-Shirt Size Visualization</t>
  </si>
  <si>
    <t>Epic</t>
  </si>
  <si>
    <t>Feature</t>
  </si>
  <si>
    <t>Description</t>
  </si>
  <si>
    <t>Assumption</t>
  </si>
  <si>
    <t>Scope</t>
  </si>
  <si>
    <t>Positive Scenario iOS</t>
  </si>
  <si>
    <t>Negative Scenario iOS</t>
  </si>
  <si>
    <t>Most Likely Scenario iOS</t>
  </si>
  <si>
    <t>iOS, man-hours</t>
  </si>
  <si>
    <t>Positive Scenario Android</t>
  </si>
  <si>
    <t>Negative Scenario Android</t>
  </si>
  <si>
    <t>Most Likely Scenario Android</t>
  </si>
  <si>
    <t>Android, man-hours</t>
  </si>
  <si>
    <t>Positive Scenario RN</t>
  </si>
  <si>
    <t>Negative Scenario RN</t>
  </si>
  <si>
    <t>Most Likely Scenario RN</t>
  </si>
  <si>
    <t>RN, man-hours</t>
  </si>
  <si>
    <t>Positive Scenario Flutter</t>
  </si>
  <si>
    <t>Negative Scenario Flutter</t>
  </si>
  <si>
    <t>Most Likely Scenario Flutter</t>
  </si>
  <si>
    <t>Flutter, man-hours</t>
  </si>
  <si>
    <t>Positive Scenario Backend</t>
  </si>
  <si>
    <t>Negative Scenario Backend</t>
  </si>
  <si>
    <t>Most Likely Scenario Backend</t>
  </si>
  <si>
    <t>API, man-hours</t>
  </si>
  <si>
    <t>Comments</t>
  </si>
  <si>
    <t>T-Shirt Sizing,
iOS + Backend</t>
  </si>
  <si>
    <t>T-Shirt Sizing,
Android + Backend</t>
  </si>
  <si>
    <t>T-Shirt Sizing,
RN + Backend</t>
  </si>
  <si>
    <t>T-Shirt Sizing,
Flutter + Backend</t>
  </si>
  <si>
    <t>Subtotals, man-hours</t>
  </si>
  <si>
    <t>Final Total FTE</t>
  </si>
  <si>
    <t>Man-Hours</t>
  </si>
  <si>
    <t>Working Days</t>
  </si>
  <si>
    <t>Working Weeks</t>
  </si>
  <si>
    <t>Team Role</t>
  </si>
  <si>
    <t>Seniority</t>
  </si>
  <si>
    <t>Location</t>
  </si>
  <si>
    <t>FTE</t>
  </si>
  <si>
    <t>Total Hours</t>
  </si>
  <si>
    <t>Total Business (Banking)
Days</t>
  </si>
  <si>
    <t>Daily Rate, USD</t>
  </si>
  <si>
    <t>Cost, USD</t>
  </si>
  <si>
    <t>Hours (Load)</t>
  </si>
  <si>
    <t>1st Month</t>
  </si>
  <si>
    <t>2nd Month</t>
  </si>
  <si>
    <t>3rd Month</t>
  </si>
  <si>
    <t>4th Month</t>
  </si>
  <si>
    <t>5th Month</t>
  </si>
  <si>
    <t>6th Month</t>
  </si>
  <si>
    <t>2-Weeks Discovery Phase</t>
  </si>
  <si>
    <t>Design, Development and Quality Assurance</t>
  </si>
  <si>
    <t xml:space="preserve">3-Weeks UAT </t>
  </si>
  <si>
    <t>1-Week Release</t>
  </si>
  <si>
    <t>2-Weeks Post-Release Support (Hypercare)</t>
  </si>
  <si>
    <t>Delivery Manager</t>
  </si>
  <si>
    <t>B2</t>
  </si>
  <si>
    <t> </t>
  </si>
  <si>
    <t>UX/UI Designer</t>
  </si>
  <si>
    <t>A3</t>
  </si>
  <si>
    <t>Business Analyst with Scrum Master Skills</t>
  </si>
  <si>
    <t>Business Analyst</t>
  </si>
  <si>
    <t>A2</t>
  </si>
  <si>
    <t>Flutter Team Lead​</t>
  </si>
  <si>
    <t>A4</t>
  </si>
  <si>
    <t>Flutter Engineer</t>
  </si>
  <si>
    <t>Node.js Team Lead​</t>
  </si>
  <si>
    <t>Node.js Engineer</t>
  </si>
  <si>
    <t>Manual QA​ Engineer</t>
  </si>
  <si>
    <t>Total FTE:</t>
  </si>
  <si>
    <t>Total Cost: </t>
  </si>
  <si>
    <t>Assumptions:</t>
  </si>
  <si>
    <t>https://kb.epam.com/display/EMOBCC/Presales+Assumptions+and+Questions</t>
  </si>
  <si>
    <t>${estimation.optimistic}</t>
  </si>
  <si>
    <t>${estimation.pessimistic}</t>
  </si>
  <si>
    <t>${estimation.mostLikely}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</si>
</sst>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2E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000000"/>
      </patternFill>
    </fill>
    <fill>
      <patternFill patternType="solid">
        <fgColor rgb="FFD9E7FD"/>
        <bgColor rgb="FFF3F3F3"/>
      </patternFill>
    </fill>
    <fill>
      <patternFill patternType="solid">
        <fgColor rgb="FFDAF1F3"/>
        <bgColor rgb="FFF3F3F3"/>
      </patternFill>
    </fill>
    <fill>
      <patternFill patternType="solid">
        <fgColor rgb="FFD1F1DA"/>
        <bgColor rgb="FFF3F3F3"/>
      </patternFill>
    </fill>
    <fill>
      <patternFill patternType="solid">
        <fgColor rgb="FFFEF2CD"/>
        <bgColor rgb="FFF3F3F3"/>
      </patternFill>
    </fill>
    <fill>
      <patternFill patternType="solid">
        <fgColor rgb="FFD9E7F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8" tint="-0.499984740745262"/>
        <bgColor rgb="FFF3F3F3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D0D0D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rgb="FFD9D9D9"/>
      </right>
      <top/>
      <bottom style="thin">
        <color rgb="FFBFBFBF"/>
      </bottom>
      <diagonal/>
    </border>
    <border>
      <left/>
      <right style="thin">
        <color rgb="FF0D0D0D"/>
      </right>
      <top/>
      <bottom style="thin">
        <color rgb="FFD9D9D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 tint="4.9989318521683403E-2"/>
      </left>
      <right style="thin">
        <color rgb="FF000000"/>
      </right>
      <top style="thin">
        <color rgb="FF000000"/>
      </top>
      <bottom/>
      <diagonal/>
    </border>
    <border>
      <left style="thin">
        <color theme="1" tint="4.9989318521683403E-2"/>
      </left>
      <right style="thin">
        <color rgb="FF000000"/>
      </right>
      <top/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/>
      </bottom>
      <diagonal/>
    </border>
    <border>
      <left style="thin">
        <color theme="1" tint="4.9989318521683403E-2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theme="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1" tint="4.9989318521683403E-2"/>
      </top>
      <bottom style="thin">
        <color indexed="64"/>
      </bottom>
      <diagonal/>
    </border>
    <border>
      <left/>
      <right/>
      <top style="thin">
        <color theme="1" tint="4.9989318521683403E-2"/>
      </top>
      <bottom/>
      <diagonal/>
    </border>
    <border>
      <left/>
      <right style="thin">
        <color rgb="FF000000"/>
      </right>
      <top style="thin">
        <color theme="1" tint="4.9989318521683403E-2"/>
      </top>
      <bottom/>
      <diagonal/>
    </border>
    <border>
      <left style="thin">
        <color rgb="FF000000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rgb="FF000000"/>
      </left>
      <right style="thin">
        <color theme="0" tint="-0.14999847407452621"/>
      </right>
      <top style="thin">
        <color indexed="64"/>
      </top>
      <bottom style="thin">
        <color rgb="FFBFBFBF"/>
      </bottom>
      <diagonal/>
    </border>
    <border>
      <left style="thin">
        <color theme="0" tint="-0.14999847407452621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0" tint="-0.14999847407452621"/>
      </bottom>
      <diagonal/>
    </border>
    <border>
      <left style="thin">
        <color rgb="FFBFBFBF"/>
      </left>
      <right style="thin">
        <color rgb="FF0D0D0D"/>
      </right>
      <top style="thin">
        <color theme="1"/>
      </top>
      <bottom style="thin">
        <color rgb="FFBFBFBF"/>
      </bottom>
      <diagonal/>
    </border>
    <border>
      <left/>
      <right style="thin">
        <color rgb="FFD9D9D9"/>
      </right>
      <top style="thin">
        <color theme="1"/>
      </top>
      <bottom style="thin">
        <color rgb="FFBFBFBF"/>
      </bottom>
      <diagonal/>
    </border>
    <border>
      <left/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theme="0" tint="-0.14999847407452621"/>
      </right>
      <top/>
      <bottom style="thin">
        <color rgb="FFBFBFBF"/>
      </bottom>
      <diagonal/>
    </border>
    <border>
      <left style="thin">
        <color theme="0" tint="-0.14999847407452621"/>
      </left>
      <right style="thin">
        <color theme="1"/>
      </right>
      <top/>
      <bottom style="thin">
        <color rgb="FFBFBFBF"/>
      </bottom>
      <diagonal/>
    </border>
    <border>
      <left style="thin">
        <color theme="1"/>
      </left>
      <right style="thin">
        <color theme="1"/>
      </right>
      <top/>
      <bottom style="thin">
        <color rgb="FFBFBFBF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/>
      </right>
      <top/>
      <bottom style="thin">
        <color rgb="FFBFBFBF"/>
      </bottom>
      <diagonal/>
    </border>
    <border>
      <left style="thin">
        <color rgb="FF000000"/>
      </left>
      <right style="thin">
        <color theme="0" tint="-0.14999847407452621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rgb="FF000000"/>
      </bottom>
      <diagonal/>
    </border>
    <border>
      <left/>
      <right style="thin">
        <color theme="1"/>
      </right>
      <top/>
      <bottom style="thin">
        <color rgb="FFD9D9D9"/>
      </bottom>
      <diagonal/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1499984740745262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 tint="-0.14999847407452621"/>
      </right>
      <top style="thin">
        <color rgb="FF000000"/>
      </top>
      <bottom style="thin">
        <color rgb="FF000000"/>
      </bottom>
      <diagonal/>
    </border>
    <border>
      <left/>
      <right style="thin">
        <color theme="1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21" borderId="18" xfId="0" applyFont="1" applyFill="1" applyBorder="1" applyAlignment="1">
      <alignment horizontal="center" vertical="center" wrapText="1"/>
    </xf>
    <xf numFmtId="0" fontId="4" fillId="21" borderId="10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1" borderId="3" xfId="0" applyFont="1" applyFill="1" applyBorder="1" applyAlignment="1">
      <alignment horizontal="center" vertical="center" wrapText="1"/>
    </xf>
    <xf numFmtId="0" fontId="6" fillId="31" borderId="1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28" borderId="12" xfId="0" applyFont="1" applyFill="1" applyBorder="1" applyAlignment="1">
      <alignment horizontal="center" vertical="center" wrapText="1"/>
    </xf>
    <xf numFmtId="0" fontId="6" fillId="29" borderId="11" xfId="0" applyFont="1" applyFill="1" applyBorder="1" applyAlignment="1">
      <alignment horizontal="center" vertical="center" wrapText="1"/>
    </xf>
    <xf numFmtId="0" fontId="6" fillId="30" borderId="13" xfId="0" applyFont="1" applyFill="1" applyBorder="1" applyAlignment="1">
      <alignment horizontal="center" vertical="center" wrapText="1"/>
    </xf>
    <xf numFmtId="0" fontId="6" fillId="28" borderId="12" xfId="0" applyFont="1" applyFill="1" applyBorder="1" applyAlignment="1">
      <alignment horizontal="center" vertical="center"/>
    </xf>
    <xf numFmtId="0" fontId="6" fillId="30" borderId="13" xfId="0" applyFont="1" applyFill="1" applyBorder="1" applyAlignment="1">
      <alignment horizontal="center" vertical="center"/>
    </xf>
    <xf numFmtId="0" fontId="6" fillId="28" borderId="15" xfId="0" applyFont="1" applyFill="1" applyBorder="1" applyAlignment="1">
      <alignment horizontal="center" vertical="center"/>
    </xf>
    <xf numFmtId="0" fontId="6" fillId="29" borderId="14" xfId="0" applyFont="1" applyFill="1" applyBorder="1" applyAlignment="1">
      <alignment horizontal="center" vertical="center" wrapText="1"/>
    </xf>
    <xf numFmtId="0" fontId="6" fillId="30" borderId="16" xfId="0" applyFont="1" applyFill="1" applyBorder="1" applyAlignment="1">
      <alignment horizontal="center" vertical="center" wrapText="1"/>
    </xf>
    <xf numFmtId="0" fontId="4" fillId="21" borderId="18" xfId="0" applyFont="1" applyFill="1" applyBorder="1" applyAlignment="1">
      <alignment horizontal="left" vertical="center" wrapText="1"/>
    </xf>
    <xf numFmtId="0" fontId="4" fillId="21" borderId="9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2" borderId="0" xfId="0" applyFont="1" applyFill="1"/>
    <xf numFmtId="0" fontId="10" fillId="9" borderId="0" xfId="0" applyFont="1" applyFill="1" applyAlignment="1">
      <alignment vertical="center"/>
    </xf>
    <xf numFmtId="0" fontId="9" fillId="0" borderId="0" xfId="0" applyFont="1"/>
    <xf numFmtId="0" fontId="11" fillId="4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14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164" fontId="9" fillId="5" borderId="0" xfId="0" applyNumberFormat="1" applyFont="1" applyFill="1" applyAlignment="1">
      <alignment horizontal="center" vertical="center"/>
    </xf>
    <xf numFmtId="164" fontId="9" fillId="3" borderId="0" xfId="0" applyNumberFormat="1" applyFont="1" applyFill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164" fontId="9" fillId="13" borderId="0" xfId="0" applyNumberFormat="1" applyFont="1" applyFill="1" applyAlignment="1">
      <alignment horizontal="center" vertical="center"/>
    </xf>
    <xf numFmtId="164" fontId="9" fillId="16" borderId="0" xfId="0" applyNumberFormat="1" applyFont="1" applyFill="1" applyAlignment="1">
      <alignment horizontal="center" vertical="center"/>
    </xf>
    <xf numFmtId="1" fontId="9" fillId="0" borderId="0" xfId="0" applyNumberFormat="1" applyFont="1" applyAlignment="1">
      <alignment horizontal="right"/>
    </xf>
    <xf numFmtId="0" fontId="3" fillId="0" borderId="0" xfId="1" applyFill="1" applyBorder="1" applyAlignment="1">
      <alignment vertical="center" wrapText="1"/>
    </xf>
    <xf numFmtId="0" fontId="13" fillId="32" borderId="6" xfId="0" applyFont="1" applyFill="1" applyBorder="1" applyAlignment="1">
      <alignment horizontal="center" vertical="center" wrapText="1"/>
    </xf>
    <xf numFmtId="0" fontId="13" fillId="32" borderId="1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20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18" borderId="0" xfId="0" applyNumberFormat="1" applyFont="1" applyFill="1" applyAlignment="1">
      <alignment horizontal="center" vertical="center"/>
    </xf>
    <xf numFmtId="164" fontId="1" fillId="11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8" fillId="2" borderId="0" xfId="0" applyFont="1" applyFill="1" applyAlignment="1">
      <alignment horizontal="center" vertical="center"/>
    </xf>
    <xf numFmtId="1" fontId="9" fillId="4" borderId="21" xfId="0" applyNumberFormat="1" applyFont="1" applyFill="1" applyBorder="1" applyAlignment="1">
      <alignment horizontal="center" vertical="center"/>
    </xf>
    <xf numFmtId="1" fontId="1" fillId="4" borderId="21" xfId="0" applyNumberFormat="1" applyFont="1" applyFill="1" applyBorder="1" applyAlignment="1">
      <alignment horizontal="right" vertical="center"/>
    </xf>
    <xf numFmtId="1" fontId="9" fillId="10" borderId="21" xfId="0" applyNumberFormat="1" applyFont="1" applyFill="1" applyBorder="1" applyAlignment="1">
      <alignment horizontal="center" vertical="center"/>
    </xf>
    <xf numFmtId="1" fontId="1" fillId="10" borderId="21" xfId="0" applyNumberFormat="1" applyFont="1" applyFill="1" applyBorder="1" applyAlignment="1">
      <alignment horizontal="right" vertical="center"/>
    </xf>
    <xf numFmtId="1" fontId="9" fillId="11" borderId="21" xfId="0" applyNumberFormat="1" applyFont="1" applyFill="1" applyBorder="1" applyAlignment="1">
      <alignment vertical="center"/>
    </xf>
    <xf numFmtId="1" fontId="1" fillId="11" borderId="21" xfId="0" applyNumberFormat="1" applyFont="1" applyFill="1" applyBorder="1" applyAlignment="1">
      <alignment horizontal="right" vertical="center"/>
    </xf>
    <xf numFmtId="1" fontId="9" fillId="14" borderId="21" xfId="0" applyNumberFormat="1" applyFont="1" applyFill="1" applyBorder="1" applyAlignment="1">
      <alignment vertical="center"/>
    </xf>
    <xf numFmtId="1" fontId="1" fillId="14" borderId="21" xfId="0" applyNumberFormat="1" applyFont="1" applyFill="1" applyBorder="1" applyAlignment="1">
      <alignment horizontal="right" vertical="center"/>
    </xf>
    <xf numFmtId="1" fontId="9" fillId="15" borderId="21" xfId="0" applyNumberFormat="1" applyFont="1" applyFill="1" applyBorder="1" applyAlignment="1">
      <alignment vertical="center"/>
    </xf>
    <xf numFmtId="1" fontId="1" fillId="15" borderId="21" xfId="0" applyNumberFormat="1" applyFont="1" applyFill="1" applyBorder="1" applyAlignment="1">
      <alignment horizontal="right" vertical="center"/>
    </xf>
    <xf numFmtId="1" fontId="1" fillId="15" borderId="22" xfId="0" applyNumberFormat="1" applyFont="1" applyFill="1" applyBorder="1" applyAlignment="1">
      <alignment horizontal="right" vertical="center"/>
    </xf>
    <xf numFmtId="1" fontId="1" fillId="5" borderId="0" xfId="0" applyNumberFormat="1" applyFont="1" applyFill="1" applyAlignment="1">
      <alignment horizontal="right" vertical="center"/>
    </xf>
    <xf numFmtId="1" fontId="1" fillId="3" borderId="0" xfId="0" applyNumberFormat="1" applyFont="1" applyFill="1" applyAlignment="1">
      <alignment horizontal="right" vertical="center"/>
    </xf>
    <xf numFmtId="1" fontId="1" fillId="6" borderId="0" xfId="0" applyNumberFormat="1" applyFont="1" applyFill="1" applyAlignment="1">
      <alignment horizontal="right" vertical="center"/>
    </xf>
    <xf numFmtId="1" fontId="1" fillId="13" borderId="0" xfId="0" applyNumberFormat="1" applyFont="1" applyFill="1" applyAlignment="1">
      <alignment horizontal="right" vertical="center"/>
    </xf>
    <xf numFmtId="1" fontId="1" fillId="16" borderId="24" xfId="0" applyNumberFormat="1" applyFont="1" applyFill="1" applyBorder="1" applyAlignment="1">
      <alignment horizontal="right" vertical="center"/>
    </xf>
    <xf numFmtId="0" fontId="9" fillId="0" borderId="26" xfId="0" applyFont="1" applyBorder="1" applyAlignment="1">
      <alignment horizontal="center" vertical="center"/>
    </xf>
    <xf numFmtId="1" fontId="1" fillId="5" borderId="26" xfId="0" applyNumberFormat="1" applyFont="1" applyFill="1" applyBorder="1" applyAlignment="1">
      <alignment horizontal="right" vertical="center"/>
    </xf>
    <xf numFmtId="0" fontId="9" fillId="0" borderId="26" xfId="0" applyFont="1" applyBorder="1" applyAlignment="1">
      <alignment vertical="center"/>
    </xf>
    <xf numFmtId="1" fontId="1" fillId="3" borderId="26" xfId="0" applyNumberFormat="1" applyFont="1" applyFill="1" applyBorder="1" applyAlignment="1">
      <alignment horizontal="right" vertical="center"/>
    </xf>
    <xf numFmtId="1" fontId="1" fillId="6" borderId="26" xfId="0" applyNumberFormat="1" applyFont="1" applyFill="1" applyBorder="1" applyAlignment="1">
      <alignment horizontal="right" vertical="center"/>
    </xf>
    <xf numFmtId="1" fontId="1" fillId="13" borderId="26" xfId="0" applyNumberFormat="1" applyFont="1" applyFill="1" applyBorder="1" applyAlignment="1">
      <alignment horizontal="right" vertical="center"/>
    </xf>
    <xf numFmtId="1" fontId="1" fillId="16" borderId="27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12" borderId="0" xfId="0" applyFont="1" applyFill="1" applyAlignment="1">
      <alignment vertical="center" wrapText="1"/>
    </xf>
    <xf numFmtId="0" fontId="1" fillId="1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10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23" borderId="34" xfId="0" applyFont="1" applyFill="1" applyBorder="1" applyAlignment="1">
      <alignment horizontal="center" vertical="center" wrapText="1"/>
    </xf>
    <xf numFmtId="0" fontId="4" fillId="24" borderId="37" xfId="0" applyFont="1" applyFill="1" applyBorder="1" applyAlignment="1">
      <alignment horizontal="center" vertical="center" wrapText="1"/>
    </xf>
    <xf numFmtId="0" fontId="4" fillId="25" borderId="0" xfId="0" applyFont="1" applyFill="1" applyAlignment="1">
      <alignment horizontal="center" vertical="center" wrapText="1"/>
    </xf>
    <xf numFmtId="0" fontId="6" fillId="31" borderId="19" xfId="0" applyFont="1" applyFill="1" applyBorder="1" applyAlignment="1">
      <alignment horizontal="left" vertical="center" wrapText="1"/>
    </xf>
    <xf numFmtId="0" fontId="6" fillId="27" borderId="39" xfId="0" applyFont="1" applyFill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29" borderId="43" xfId="0" applyFont="1" applyFill="1" applyBorder="1" applyAlignment="1">
      <alignment horizontal="center" vertical="center" wrapText="1"/>
    </xf>
    <xf numFmtId="0" fontId="6" fillId="30" borderId="44" xfId="0" applyFont="1" applyFill="1" applyBorder="1" applyAlignment="1">
      <alignment horizontal="center" vertical="center" wrapText="1"/>
    </xf>
    <xf numFmtId="0" fontId="6" fillId="30" borderId="45" xfId="0" applyFont="1" applyFill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27" borderId="48" xfId="0" applyFont="1" applyFill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30" borderId="52" xfId="0" applyFont="1" applyFill="1" applyBorder="1" applyAlignment="1">
      <alignment horizontal="center" vertical="center" wrapText="1"/>
    </xf>
    <xf numFmtId="0" fontId="6" fillId="30" borderId="52" xfId="0" applyFont="1" applyFill="1" applyBorder="1" applyAlignment="1">
      <alignment horizontal="center" vertical="center"/>
    </xf>
    <xf numFmtId="0" fontId="6" fillId="27" borderId="53" xfId="0" applyFont="1" applyFill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30" borderId="57" xfId="0" applyFont="1" applyFill="1" applyBorder="1" applyAlignment="1">
      <alignment horizontal="center" vertical="center" wrapText="1"/>
    </xf>
    <xf numFmtId="0" fontId="4" fillId="21" borderId="58" xfId="0" applyFont="1" applyFill="1" applyBorder="1" applyAlignment="1">
      <alignment horizontal="center" vertical="center" wrapText="1"/>
    </xf>
    <xf numFmtId="0" fontId="4" fillId="21" borderId="59" xfId="0" applyFont="1" applyFill="1" applyBorder="1" applyAlignment="1">
      <alignment horizontal="center" vertical="center" wrapText="1"/>
    </xf>
    <xf numFmtId="0" fontId="4" fillId="21" borderId="60" xfId="0" applyFont="1" applyFill="1" applyBorder="1" applyAlignment="1">
      <alignment horizontal="center" vertical="center" wrapText="1"/>
    </xf>
    <xf numFmtId="0" fontId="4" fillId="21" borderId="61" xfId="0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 wrapText="1"/>
    </xf>
    <xf numFmtId="0" fontId="9" fillId="1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0" borderId="20" xfId="0" applyFont="1" applyBorder="1" applyAlignment="1">
      <alignment horizontal="right" vertical="center" wrapText="1"/>
    </xf>
    <xf numFmtId="0" fontId="1" fillId="0" borderId="23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21" xfId="0" applyFont="1" applyBorder="1" applyAlignment="1">
      <alignment horizontal="right" vertical="center" wrapText="1"/>
    </xf>
    <xf numFmtId="0" fontId="1" fillId="0" borderId="26" xfId="0" applyFont="1" applyBorder="1" applyAlignment="1">
      <alignment horizontal="right" vertical="center" wrapText="1"/>
    </xf>
    <xf numFmtId="0" fontId="0" fillId="12" borderId="0" xfId="0" applyFill="1" applyAlignment="1">
      <alignment horizontal="center" vertical="center" wrapText="1"/>
    </xf>
    <xf numFmtId="1" fontId="0" fillId="12" borderId="0" xfId="0" applyNumberFormat="1" applyFill="1" applyAlignment="1">
      <alignment horizontal="center" wrapText="1"/>
    </xf>
    <xf numFmtId="0" fontId="0" fillId="12" borderId="0" xfId="0" applyFill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vertical="center"/>
    </xf>
    <xf numFmtId="0" fontId="8" fillId="2" borderId="0" xfId="0" applyFont="1" applyFill="1" applyAlignment="1">
      <alignment horizontal="left"/>
    </xf>
    <xf numFmtId="0" fontId="10" fillId="17" borderId="0" xfId="0" applyFont="1" applyFill="1" applyAlignment="1">
      <alignment horizontal="center" vertical="center" wrapText="1"/>
    </xf>
    <xf numFmtId="0" fontId="10" fillId="17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/>
    </xf>
    <xf numFmtId="0" fontId="4" fillId="21" borderId="18" xfId="0" applyFont="1" applyFill="1" applyBorder="1" applyAlignment="1">
      <alignment horizontal="center" vertical="center" wrapText="1"/>
    </xf>
    <xf numFmtId="0" fontId="4" fillId="21" borderId="31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4" fillId="21" borderId="29" xfId="0" applyFont="1" applyFill="1" applyBorder="1" applyAlignment="1">
      <alignment horizontal="center" vertical="center" wrapText="1"/>
    </xf>
    <xf numFmtId="0" fontId="4" fillId="21" borderId="32" xfId="0" applyFont="1" applyFill="1" applyBorder="1" applyAlignment="1">
      <alignment horizontal="center" vertical="center" wrapText="1"/>
    </xf>
    <xf numFmtId="0" fontId="4" fillId="21" borderId="7" xfId="0" applyFont="1" applyFill="1" applyBorder="1" applyAlignment="1">
      <alignment horizontal="center" vertical="center" wrapText="1"/>
    </xf>
    <xf numFmtId="0" fontId="4" fillId="21" borderId="5" xfId="0" applyFont="1" applyFill="1" applyBorder="1" applyAlignment="1">
      <alignment horizontal="center" vertical="center" wrapText="1"/>
    </xf>
    <xf numFmtId="0" fontId="4" fillId="21" borderId="33" xfId="0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0" fontId="4" fillId="21" borderId="3" xfId="0" applyFont="1" applyFill="1" applyBorder="1" applyAlignment="1">
      <alignment horizontal="center" vertical="center" wrapText="1"/>
    </xf>
    <xf numFmtId="0" fontId="4" fillId="22" borderId="18" xfId="0" applyFont="1" applyFill="1" applyBorder="1" applyAlignment="1">
      <alignment horizontal="center" vertical="center" wrapText="1"/>
    </xf>
    <xf numFmtId="0" fontId="4" fillId="22" borderId="31" xfId="0" applyFont="1" applyFill="1" applyBorder="1" applyAlignment="1">
      <alignment horizontal="center" vertical="center" wrapText="1"/>
    </xf>
    <xf numFmtId="0" fontId="5" fillId="22" borderId="28" xfId="0" applyFont="1" applyFill="1" applyBorder="1" applyAlignment="1">
      <alignment horizontal="center" vertical="center" wrapText="1"/>
    </xf>
    <xf numFmtId="0" fontId="5" fillId="22" borderId="29" xfId="0" applyFont="1" applyFill="1" applyBorder="1" applyAlignment="1">
      <alignment horizontal="center" vertical="center" wrapText="1"/>
    </xf>
    <xf numFmtId="0" fontId="5" fillId="22" borderId="32" xfId="0" applyFont="1" applyFill="1" applyBorder="1" applyAlignment="1">
      <alignment horizontal="center" vertical="center" wrapText="1"/>
    </xf>
    <xf numFmtId="0" fontId="4" fillId="21" borderId="30" xfId="0" applyFont="1" applyFill="1" applyBorder="1" applyAlignment="1">
      <alignment horizontal="center" vertical="center" wrapText="1"/>
    </xf>
    <xf numFmtId="0" fontId="4" fillId="21" borderId="17" xfId="0" applyFont="1" applyFill="1" applyBorder="1" applyAlignment="1">
      <alignment horizontal="center" vertical="center" wrapText="1"/>
    </xf>
    <xf numFmtId="0" fontId="4" fillId="21" borderId="35" xfId="0" applyFont="1" applyFill="1" applyBorder="1" applyAlignment="1">
      <alignment horizontal="center" vertical="center" wrapText="1"/>
    </xf>
    <xf numFmtId="0" fontId="4" fillId="21" borderId="36" xfId="0" applyFont="1" applyFill="1" applyBorder="1" applyAlignment="1">
      <alignment horizontal="center" vertical="center" wrapText="1"/>
    </xf>
    <xf numFmtId="0" fontId="4" fillId="26" borderId="3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8"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ont>
        <name val="Calibri"/>
        <scheme val="minor"/>
      </font>
      <numFmt numFmtId="1" formatCode="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rgb="FF5B9BD5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64" formatCode="0.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64" formatCode="0.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rgb="FF70AD47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alignment horizontal="center" vertical="center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alignment horizontal="center" vertical="center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numFmt numFmtId="164" formatCode="0.0"/>
      <fill>
        <patternFill patternType="solid">
          <fgColor indexed="64"/>
          <bgColor rgb="FFC2E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alignment horizontal="center" vertical="center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alignment horizontal="center" vertical="center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ont>
        <name val="Calibri"/>
        <scheme val="minor"/>
      </font>
      <alignment horizontal="center" vertical="center"/>
    </dxf>
    <dxf>
      <font>
        <name val="Calibri"/>
        <scheme val="minor"/>
      </font>
      <alignment vertical="center" wrapText="1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Basic Table" pivot="0" count="0" xr9:uid="{A5C00AFF-4D48-2044-9C8E-D4DB7A902B98}"/>
  </tableStyles>
  <colors>
    <mruColors>
      <color rgb="FFBEBEBE"/>
      <color rgb="FFC9C7C7"/>
      <color rgb="FFC1C1C1"/>
      <color rgb="FFC6C6C6"/>
      <color rgb="FFCECECE"/>
      <color rgb="FFD9D9D9"/>
      <color rgb="FFE1E1E1"/>
      <color rgb="FFD3D3D3"/>
      <color rgb="FF808080"/>
      <color rgb="FFCF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auheni Navakolski" id="{704780E3-1AEF-4047-BD0E-8A284C6EC3B7}" userId="S::Yauheni_Navakolski@epam.com::e2bf37ea-8274-4cd5-aeda-dbc35779358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0E269-9602-7F4A-AB66-F729AC12CFA6}" name="WBS_Dev" displayName="WBS_Dev" ref="C3:AD5" totalsRowCount="1" headerRowDxfId="57" dataDxfId="56" totalsRowDxfId="55">
  <autoFilter ref="C3:AD4" xr:uid="{C410E269-9602-7F4A-AB66-F729AC12CFA6}"/>
  <tableColumns count="28">
    <tableColumn id="1" xr3:uid="{A30B57A7-72A2-254E-91D4-830D7B7E4BB5}" name="Description" dataDxfId="54" totalsRowDxfId="53"/>
    <tableColumn id="2" xr3:uid="{9E070CC7-9C22-874A-BB1B-CCA11FC65F3E}" name="Assumption" dataDxfId="52" totalsRowDxfId="51"/>
    <tableColumn id="3" xr3:uid="{E8932FE1-EAB5-554B-9F0B-E24CB46271C6}" name="Scope" dataDxfId="50"/>
    <tableColumn id="4" xr3:uid="{C7F08254-62F6-1449-98D8-2E0CA223A419}" name="Positive Scenario iOS" dataDxfId="49" totalsRowDxfId="48"/>
    <tableColumn id="5" xr3:uid="{A4CD6230-50E8-6E44-B0A9-0BB86672F2C4}" name="Negative Scenario iOS" dataDxfId="47" totalsRowDxfId="46"/>
    <tableColumn id="6" xr3:uid="{DA94DBE9-3A69-B142-905F-89964A5F2022}" name="Most Likely Scenario iOS" dataDxfId="45" totalsRowDxfId="44"/>
    <tableColumn id="17" xr3:uid="{DB78322E-6A1E-A840-9B16-63841EA68CC1}" name="iOS, man-hours" totalsRowFunction="custom" dataDxfId="43" totalsRowDxfId="42">
      <calculatedColumnFormula>(F4+G4+4*H4)/6</calculatedColumnFormula>
      <totalsRowFormula>SUBTOTAL(109, WBS_Dev[iOS, man-hours])</totalsRowFormula>
    </tableColumn>
    <tableColumn id="7" xr3:uid="{9ECD1BB6-CF81-8141-ABFD-106A7A96DF31}" name="Positive Scenario Android" dataDxfId="41" totalsRowDxfId="40"/>
    <tableColumn id="8" xr3:uid="{4CF97884-D5E5-F148-AEF0-9730AE42B60A}" name="Negative Scenario Android" dataDxfId="39" totalsRowDxfId="38"/>
    <tableColumn id="18" xr3:uid="{710FBB77-5996-1D42-AEE5-0CEA1FD61FF4}" name="Most Likely Scenario Android" dataDxfId="37" totalsRowDxfId="36"/>
    <tableColumn id="9" xr3:uid="{B832E47E-A80C-7341-A833-067108964D44}" name="Android, man-hours" totalsRowFunction="custom" dataDxfId="35" totalsRowDxfId="34">
      <calculatedColumnFormula>(J4+K4+4*L4)/6</calculatedColumnFormula>
      <totalsRowFormula>SUBTOTAL(109, WBS_Dev[Android, man-hours])</totalsRowFormula>
    </tableColumn>
    <tableColumn id="10" xr3:uid="{F70B70B3-8F88-0F4A-9088-5A7694435DF6}" name="Positive Scenario RN" dataDxfId="33" totalsRowDxfId="32"/>
    <tableColumn id="11" xr3:uid="{C4F731CC-4C80-3A4F-8294-3C0E1753EF65}" name="Negative Scenario RN" dataDxfId="31" totalsRowDxfId="30"/>
    <tableColumn id="19" xr3:uid="{F8CBAFF2-2C17-3647-ADBA-E695C77C049B}" name="Most Likely Scenario RN" dataDxfId="29" totalsRowDxfId="28"/>
    <tableColumn id="12" xr3:uid="{E4FB8FC0-8B47-E04D-B5B3-C3BC7592FEE7}" name="RN, man-hours" totalsRowFunction="custom" dataDxfId="27" totalsRowDxfId="26">
      <calculatedColumnFormula>(N4+O4+4*P4)/6</calculatedColumnFormula>
      <totalsRowFormula>SUBTOTAL(109, WBS_Dev[RN, man-hours])</totalsRowFormula>
    </tableColumn>
    <tableColumn id="27" xr3:uid="{12A036E8-1861-7D4D-BF63-631AD4AA7E2F}" name="Positive Scenario Flutter" dataDxfId="25" totalsRowDxfId="24"/>
    <tableColumn id="28" xr3:uid="{C9D9EE15-25A5-4749-9132-7692E8683BCD}" name="Negative Scenario Flutter" dataDxfId="23" totalsRowDxfId="22"/>
    <tableColumn id="29" xr3:uid="{5F2652C3-02DD-6047-BA28-02B747B37C9B}" name="Most Likely Scenario Flutter" dataDxfId="21" totalsRowDxfId="20"/>
    <tableColumn id="30" xr3:uid="{6CB9D46A-E31B-F64C-9879-DFA29A238998}" name="Flutter, man-hours" totalsRowFunction="custom" dataDxfId="19" totalsRowDxfId="18">
      <calculatedColumnFormula>(R4+S4+4*T4)/6</calculatedColumnFormula>
      <totalsRowFormula>SUBTOTAL(109, WBS_Dev[Flutter, man-hours])</totalsRowFormula>
    </tableColumn>
    <tableColumn id="22" xr3:uid="{808C3402-F08E-DA47-BF8D-C4D284E1E98D}" name="Positive Scenario Backend" dataDxfId="17" totalsRowDxfId="16"/>
    <tableColumn id="24" xr3:uid="{567E3A77-D3BE-EA4F-913A-4C37E1603129}" name="Negative Scenario Backend" dataDxfId="15" totalsRowDxfId="14"/>
    <tableColumn id="23" xr3:uid="{6FFAEE8A-5447-7F42-A640-4F73CE402BF8}" name="Most Likely Scenario Backend" dataDxfId="13" totalsRowDxfId="12"/>
    <tableColumn id="20" xr3:uid="{55C1C936-5C1B-414E-96CA-4333D8E81325}" name="API, man-hours" totalsRowFunction="custom" dataDxfId="11" totalsRowDxfId="10">
      <calculatedColumnFormula>(V4+W4+4*X4)/6</calculatedColumnFormula>
      <totalsRowFormula>SUBTOTAL(109, WBS_Dev[API, man-hours])</totalsRowFormula>
    </tableColumn>
    <tableColumn id="31" xr3:uid="{2DBB4D0D-686D-4745-BD19-C54A7B0C919F}" name="Comments" dataDxfId="9" totalsRowDxfId="8"/>
    <tableColumn id="34" xr3:uid="{18692340-DB79-FD46-8577-D9A1D3AD52A5}" name="T-Shirt Sizing,_x000a_iOS + Backend" dataDxfId="7" totalsRowDxfId="6">
      <calculatedColumnFormula>IF(L4+Y4&gt;80,"XXL",IF(L4+Y4&gt;40,"XL",IF(L4+Y4&gt;24,"L",IF(L4+Y4&gt;16,"M",IF(L4+Y4&gt;8,"S",IF(L4+Y4&lt;=8,"XS"))))))</calculatedColumnFormula>
    </tableColumn>
    <tableColumn id="13" xr3:uid="{397B6ED7-75D4-5449-BDCC-25BDE9F0D848}" name="T-Shirt Sizing,_x000a_Android + Backend" dataDxfId="5" totalsRowDxfId="4">
      <calculatedColumnFormula>IF(M4+Y4&gt;80,"XXL",IF(M4+Y4&gt;40,"XL",IF(M4+Y4&gt;24,"L",IF(M4+Y4&gt;16,"M",IF(M4+Y4&gt;8,"S",IF(M4+Y4&lt;=8,"XS"))))))</calculatedColumnFormula>
    </tableColumn>
    <tableColumn id="14" xr3:uid="{A42C980A-55A2-5F40-8CE9-FC0544DB7A19}" name="T-Shirt Sizing,_x000a_RN + Backend" dataDxfId="3" totalsRowDxfId="2">
      <calculatedColumnFormula>IF(Q4+Y4&gt;80,"XXL",IF(Q4+Y4&gt;40,"XL",IF(Q4+Y4&gt;24,"L",IF(Q4+Y4&gt;16,"M",IF(Q4+Y4&gt;8,"S",IF(Q4+Y4&lt;=8,"XS"))))))</calculatedColumnFormula>
    </tableColumn>
    <tableColumn id="15" xr3:uid="{904B6CAE-DE34-D24F-AB30-01EEA69D2810}" name="T-Shirt Sizing,_x000a_Flutter + Backend" dataDxfId="1" totalsRowDxfId="0">
      <calculatedColumnFormula>IF(U4+Y4&gt;80,"XXL",IF(U4+Y4&gt;40,"XL",IF(U4+Y4&gt;24,"L",IF(U4+Y4&gt;16,"M",IF(U4+Y4&gt;8,"S",IF(U4+Y4&lt;=8,"XS"))))))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7-10T03:33:22.12" personId="{704780E3-1AEF-4047-BD0E-8A284C6EC3B7}" id="{6D98B0FB-CC0B-454E-85BA-DA5E2FB1E4FB}">
    <text>jx:area(lastCell="Y4")</text>
  </threadedComment>
  <threadedComment ref="B4" dT="2024-07-10T06:56:26.41" personId="{704780E3-1AEF-4047-BD0E-8A284C6EC3B7}" id="{B6576394-0839-404D-BC84-6674C1E58AAB}">
    <text>jx:each(items="stories", var="link", shiftMode="adjacent", lastCell="B4")
jx:hyperlink(objectName="link", lastCell="B4")</text>
  </threadedComment>
  <threadedComment ref="E4" dT="2024-07-10T07:04:09.35" personId="{704780E3-1AEF-4047-BD0E-8A284C6EC3B7}" id="{FCE5CE26-56B8-824A-A1CE-45D5492EFE52}">
    <text>jx:each(items="iosEstimations", var="estimation", lastCell="I4")</text>
  </threadedComment>
  <threadedComment ref="J4" dT="2024-07-10T02:19:15.29" personId="{704780E3-1AEF-4047-BD0E-8A284C6EC3B7}" id="{3CBEB475-D1AC-124D-ACCA-036AFE294C4C}">
    <text>jx:each(items="androidEstimations", var="estimation", lastCell="M4")</text>
  </threadedComment>
  <threadedComment ref="N4" dT="2024-07-10T02:19:40.91" personId="{704780E3-1AEF-4047-BD0E-8A284C6EC3B7}" id="{457EF2E9-3E89-D545-98F8-DE6A834E66DB}">
    <text>jx:each(items="reactEstimations", var="estimation", lastCell="Q4")</text>
  </threadedComment>
  <threadedComment ref="R4" dT="2024-07-10T02:20:19.41" personId="{704780E3-1AEF-4047-BD0E-8A284C6EC3B7}" id="{2160366C-6B8D-B347-8840-27AF4E365312}">
    <text>jx:each(items="flutterEstimations", var="estimation", lastCell="U4")</text>
  </threadedComment>
  <threadedComment ref="V4" dT="2024-07-10T02:20:55.22" personId="{704780E3-1AEF-4047-BD0E-8A284C6EC3B7}" id="{0B7EE9AF-591A-704F-919D-84AB7B6098C7}">
    <text>jx:each(items="backendEstimations", var="estimation", lastCell="Y4")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kb.epam.com/display/EMOBCC/Presales+Assumptions+and+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BAAC-26D0-0147-88B5-E695D88A055E}">
  <sheetPr>
    <tabColor theme="3" tint="0.79998168889431442"/>
  </sheetPr>
  <dimension ref="A1:AE10"/>
  <sheetViews>
    <sheetView tabSelected="1" zoomScale="125" zoomScaleNormal="130" workbookViewId="0">
      <pane xSplit="4" ySplit="3" topLeftCell="E4" activePane="bottomRight" state="frozen"/>
      <selection pane="topRight" activeCell="C1" sqref="C1"/>
      <selection pane="bottomLeft" activeCell="A5" sqref="A5"/>
      <selection pane="bottomRight" activeCell="C10" sqref="C10"/>
    </sheetView>
  </sheetViews>
  <sheetFormatPr baseColWidth="10" defaultColWidth="11" defaultRowHeight="16" outlineLevelCol="1" x14ac:dyDescent="0.2"/>
  <cols>
    <col min="1" max="1" width="21.83203125" style="122" customWidth="1"/>
    <col min="2" max="2" width="52.83203125" style="122" bestFit="1" customWidth="1"/>
    <col min="3" max="3" width="13.1640625" style="122" customWidth="1"/>
    <col min="4" max="4" width="13" style="122" customWidth="1"/>
    <col min="5" max="5" width="14.83203125" style="90" customWidth="1"/>
    <col min="6" max="6" width="19.6640625" style="84" customWidth="1"/>
    <col min="7" max="7" width="21.1640625" style="84" customWidth="1"/>
    <col min="8" max="8" width="22.6640625" style="84" customWidth="1"/>
    <col min="9" max="9" width="16.83203125" style="84" customWidth="1"/>
    <col min="10" max="10" width="20.5" style="59" customWidth="1"/>
    <col min="11" max="11" width="21" style="59" customWidth="1"/>
    <col min="12" max="12" width="20.83203125" style="59" customWidth="1"/>
    <col min="13" max="13" width="18.33203125" style="59" customWidth="1"/>
    <col min="14" max="14" width="21.33203125" style="59" customWidth="1"/>
    <col min="15" max="15" width="21.83203125" style="59" customWidth="1"/>
    <col min="16" max="16" width="20.83203125" style="59" customWidth="1"/>
    <col min="17" max="17" width="16.83203125" style="59" customWidth="1"/>
    <col min="18" max="18" width="19.6640625" style="59" customWidth="1"/>
    <col min="19" max="19" width="21.6640625" style="59" customWidth="1"/>
    <col min="20" max="20" width="22.1640625" style="59" customWidth="1"/>
    <col min="21" max="21" width="18" style="59" customWidth="1"/>
    <col min="22" max="22" width="22.1640625" style="59" customWidth="1"/>
    <col min="23" max="23" width="21.83203125" style="59" customWidth="1"/>
    <col min="24" max="24" width="22" style="59" customWidth="1"/>
    <col min="25" max="25" width="17.1640625" style="59" customWidth="1"/>
    <col min="26" max="26" width="15.6640625" customWidth="1"/>
    <col min="27" max="30" width="10.83203125" style="59" customWidth="1" outlineLevel="1"/>
  </cols>
  <sheetData>
    <row r="1" spans="1:31" s="1" customFormat="1" x14ac:dyDescent="0.2">
      <c r="A1" s="134" t="s">
        <v>0</v>
      </c>
      <c r="B1" s="134"/>
      <c r="C1" s="123"/>
      <c r="D1" s="123"/>
      <c r="E1" s="88"/>
      <c r="F1" s="60"/>
      <c r="G1" s="60"/>
      <c r="H1" s="60"/>
      <c r="I1" s="60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21"/>
      <c r="AA1" s="58"/>
      <c r="AB1" s="58"/>
      <c r="AC1" s="58"/>
      <c r="AD1" s="58"/>
    </row>
    <row r="2" spans="1:31" ht="25.5" customHeight="1" x14ac:dyDescent="0.2">
      <c r="A2" s="119"/>
      <c r="B2" s="119"/>
      <c r="C2" s="119"/>
      <c r="D2" s="119"/>
      <c r="E2" s="89"/>
      <c r="F2" s="143" t="s">
        <v>1</v>
      </c>
      <c r="G2" s="144"/>
      <c r="H2" s="144"/>
      <c r="I2" s="144"/>
      <c r="J2" s="139" t="s">
        <v>2</v>
      </c>
      <c r="K2" s="140"/>
      <c r="L2" s="140"/>
      <c r="M2" s="140"/>
      <c r="N2" s="141" t="s">
        <v>3</v>
      </c>
      <c r="O2" s="142"/>
      <c r="P2" s="142"/>
      <c r="Q2" s="142"/>
      <c r="R2" s="137" t="s">
        <v>4</v>
      </c>
      <c r="S2" s="138"/>
      <c r="T2" s="138"/>
      <c r="U2" s="138"/>
      <c r="V2" s="145" t="s">
        <v>5</v>
      </c>
      <c r="W2" s="146"/>
      <c r="X2" s="146"/>
      <c r="Y2" s="146"/>
      <c r="Z2" s="22"/>
      <c r="AA2" s="135" t="s">
        <v>6</v>
      </c>
      <c r="AB2" s="136"/>
      <c r="AC2" s="136"/>
      <c r="AD2" s="136"/>
      <c r="AE2" s="23"/>
    </row>
    <row r="3" spans="1:31" s="2" customFormat="1" ht="39" customHeight="1" x14ac:dyDescent="0.2">
      <c r="A3" s="85" t="s">
        <v>7</v>
      </c>
      <c r="B3" s="85" t="s">
        <v>8</v>
      </c>
      <c r="C3" s="86" t="s">
        <v>9</v>
      </c>
      <c r="D3" s="86" t="s">
        <v>10</v>
      </c>
      <c r="E3" s="86" t="s">
        <v>11</v>
      </c>
      <c r="F3" s="24" t="s">
        <v>12</v>
      </c>
      <c r="G3" s="24" t="s">
        <v>13</v>
      </c>
      <c r="H3" s="24" t="s">
        <v>14</v>
      </c>
      <c r="I3" s="44" t="s">
        <v>15</v>
      </c>
      <c r="J3" s="25" t="s">
        <v>16</v>
      </c>
      <c r="K3" s="25" t="s">
        <v>17</v>
      </c>
      <c r="L3" s="25" t="s">
        <v>18</v>
      </c>
      <c r="M3" s="45" t="s">
        <v>19</v>
      </c>
      <c r="N3" s="26" t="s">
        <v>20</v>
      </c>
      <c r="O3" s="26" t="s">
        <v>21</v>
      </c>
      <c r="P3" s="26" t="s">
        <v>22</v>
      </c>
      <c r="Q3" s="46" t="s">
        <v>23</v>
      </c>
      <c r="R3" s="27" t="s">
        <v>24</v>
      </c>
      <c r="S3" s="27" t="s">
        <v>25</v>
      </c>
      <c r="T3" s="27" t="s">
        <v>26</v>
      </c>
      <c r="U3" s="47" t="s">
        <v>27</v>
      </c>
      <c r="V3" s="28" t="s">
        <v>28</v>
      </c>
      <c r="W3" s="28" t="s">
        <v>29</v>
      </c>
      <c r="X3" s="28" t="s">
        <v>30</v>
      </c>
      <c r="Y3" s="48" t="s">
        <v>31</v>
      </c>
      <c r="Z3" s="43" t="s">
        <v>32</v>
      </c>
      <c r="AA3" s="29" t="s">
        <v>33</v>
      </c>
      <c r="AB3" s="30" t="s">
        <v>34</v>
      </c>
      <c r="AC3" s="31" t="s">
        <v>35</v>
      </c>
      <c r="AD3" s="32" t="s">
        <v>36</v>
      </c>
    </row>
    <row r="4" spans="1:31" x14ac:dyDescent="0.2">
      <c r="A4" s="55"/>
      <c r="B4" s="55"/>
      <c r="C4" s="56"/>
      <c r="D4" s="56"/>
      <c r="E4" s="56"/>
      <c r="F4" s="33" t="s">
        <v>80</v>
      </c>
      <c r="G4" t="s">
        <v>81</v>
      </c>
      <c r="H4" t="s">
        <v>82</v>
      </c>
      <c r="I4" s="34" t="e">
        <f t="shared" ref="I4" si="0">(F4+G4+4*H4)/6</f>
        <v>#VALUE!</v>
      </c>
      <c r="J4" s="33" t="s">
        <v>80</v>
      </c>
      <c r="K4" t="s">
        <v>81</v>
      </c>
      <c r="L4" t="s">
        <v>82</v>
      </c>
      <c r="M4" s="35" t="e">
        <f t="shared" ref="M4" si="1">(J4+K4+4*L4)/6</f>
        <v>#VALUE!</v>
      </c>
      <c r="N4" s="33" t="s">
        <v>80</v>
      </c>
      <c r="O4" t="s">
        <v>81</v>
      </c>
      <c r="P4" t="s">
        <v>82</v>
      </c>
      <c r="Q4" s="36" t="e">
        <f t="shared" ref="Q4" si="2">(N4+O4+4*P4)/6</f>
        <v>#VALUE!</v>
      </c>
      <c r="R4" s="33" t="s">
        <v>80</v>
      </c>
      <c r="S4" t="s">
        <v>81</v>
      </c>
      <c r="T4" t="s">
        <v>82</v>
      </c>
      <c r="U4" s="37" t="e">
        <f t="shared" ref="U4" si="3">(R4+S4+4*T4)/6</f>
        <v>#VALUE!</v>
      </c>
      <c r="V4" s="33" t="s">
        <v>80</v>
      </c>
      <c r="W4" t="s">
        <v>81</v>
      </c>
      <c r="X4" t="s">
        <v>82</v>
      </c>
      <c r="Y4" s="38" t="e">
        <f t="shared" ref="Y4" si="4">(V4+W4+4*X4)/6</f>
        <v>#VALUE!</v>
      </c>
      <c r="Z4" s="39"/>
      <c r="AA4" s="33" t="e">
        <f t="shared" ref="AA4" si="5">IF(L4+Y4&gt;80,"XXL",IF(L4+Y4&gt;40,"XL",IF(L4+Y4&gt;24,"L",IF(L4+Y4&gt;16,"M",IF(L4+Y4&gt;8,"S",IF(L4+Y4&lt;=8,"XS"))))))</f>
        <v>#VALUE!</v>
      </c>
      <c r="AB4" s="33" t="e">
        <f t="shared" ref="AB4" si="6">IF(M4+Y4&gt;80,"XXL",IF(M4+Y4&gt;40,"XL",IF(M4+Y4&gt;24,"L",IF(M4+Y4&gt;16,"M",IF(M4+Y4&gt;8,"S",IF(M4+Y4&lt;=8,"XS"))))))</f>
        <v>#VALUE!</v>
      </c>
      <c r="AC4" s="33" t="e">
        <f t="shared" ref="AC4" si="7">IF(Q4+Y4&gt;80,"XXL",IF(Q4+Y4&gt;40,"XL",IF(Q4+Y4&gt;24,"L",IF(Q4+Y4&gt;16,"M",IF(Q4+Y4&gt;8,"S",IF(Q4+Y4&lt;=8,"XS"))))))</f>
        <v>#VALUE!</v>
      </c>
      <c r="AD4" s="33" t="e">
        <f t="shared" ref="AD4" si="8">IF(U4+Y4&gt;80,"XXL",IF(U4+Y4&gt;40,"XL",IF(U4+Y4&gt;24,"L",IF(U4+Y4&gt;16,"M",IF(U4+Y4&gt;8,"S",IF(U4+Y4&lt;=8,"XS"))))))</f>
        <v>#VALUE!</v>
      </c>
      <c r="AE4" s="23"/>
    </row>
    <row r="5" spans="1:31" ht="18" thickBot="1" x14ac:dyDescent="0.25">
      <c r="A5" s="85" t="s">
        <v>37</v>
      </c>
      <c r="B5" s="120"/>
      <c r="C5" s="86"/>
      <c r="D5" s="129"/>
      <c r="E5" s="130"/>
      <c r="F5" s="131"/>
      <c r="G5" s="131"/>
      <c r="H5" s="43"/>
      <c r="I5" s="49" t="e">
        <f>SUBTOTAL(109, WBS_Dev[iOS, man-hours])</f>
        <v>#VALUE!</v>
      </c>
      <c r="J5" s="131"/>
      <c r="K5" s="131"/>
      <c r="L5" s="43"/>
      <c r="M5" s="50" t="e">
        <f>SUBTOTAL(109, WBS_Dev[Android, man-hours])</f>
        <v>#VALUE!</v>
      </c>
      <c r="N5" s="131"/>
      <c r="O5" s="131"/>
      <c r="P5" s="43"/>
      <c r="Q5" s="51" t="e">
        <f>SUBTOTAL(109, WBS_Dev[RN, man-hours])</f>
        <v>#VALUE!</v>
      </c>
      <c r="R5" s="131"/>
      <c r="S5" s="131"/>
      <c r="T5" s="43"/>
      <c r="U5" s="52" t="e">
        <f>SUBTOTAL(109, WBS_Dev[Flutter, man-hours])</f>
        <v>#VALUE!</v>
      </c>
      <c r="V5" s="131"/>
      <c r="W5" s="131"/>
      <c r="X5" s="131"/>
      <c r="Y5" s="53" t="e">
        <f>SUBTOTAL(109, WBS_Dev[API, man-hours])</f>
        <v>#VALUE!</v>
      </c>
      <c r="Z5" s="132"/>
      <c r="AA5" s="133"/>
      <c r="AB5" s="133"/>
      <c r="AC5" s="133"/>
      <c r="AD5" s="133"/>
      <c r="AE5" s="23"/>
    </row>
    <row r="6" spans="1:31" s="59" customFormat="1" ht="34" x14ac:dyDescent="0.2">
      <c r="A6" s="55"/>
      <c r="B6" s="121"/>
      <c r="C6" s="55"/>
      <c r="D6" s="124" t="s">
        <v>38</v>
      </c>
      <c r="E6" s="127" t="s">
        <v>39</v>
      </c>
      <c r="F6" s="61"/>
      <c r="G6" s="61"/>
      <c r="H6" s="62"/>
      <c r="I6" s="62" t="e">
        <f>I$5</f>
        <v>#VALUE!</v>
      </c>
      <c r="J6" s="63"/>
      <c r="K6" s="63"/>
      <c r="L6" s="64"/>
      <c r="M6" s="64" t="e">
        <f>M$5</f>
        <v>#VALUE!</v>
      </c>
      <c r="N6" s="65"/>
      <c r="O6" s="65"/>
      <c r="P6" s="66"/>
      <c r="Q6" s="66" t="e">
        <f>Q$5</f>
        <v>#VALUE!</v>
      </c>
      <c r="R6" s="67"/>
      <c r="S6" s="67"/>
      <c r="T6" s="68"/>
      <c r="U6" s="68" t="e">
        <f>U$5</f>
        <v>#VALUE!</v>
      </c>
      <c r="V6" s="69"/>
      <c r="W6" s="69"/>
      <c r="X6" s="70"/>
      <c r="Y6" s="71" t="e">
        <f>Y$5</f>
        <v>#VALUE!</v>
      </c>
      <c r="Z6" s="54"/>
      <c r="AA6" s="54"/>
      <c r="AB6" s="54"/>
      <c r="AC6" s="54"/>
      <c r="AD6" s="54"/>
      <c r="AE6" s="54"/>
    </row>
    <row r="7" spans="1:31" s="59" customFormat="1" ht="34" x14ac:dyDescent="0.2">
      <c r="A7" s="55"/>
      <c r="B7" s="121"/>
      <c r="C7" s="55"/>
      <c r="D7" s="125" t="s">
        <v>38</v>
      </c>
      <c r="E7" s="121" t="s">
        <v>40</v>
      </c>
      <c r="F7" s="57"/>
      <c r="G7" s="57"/>
      <c r="H7" s="57"/>
      <c r="I7" s="72" t="e">
        <f>I6/8</f>
        <v>#VALUE!</v>
      </c>
      <c r="J7" s="54"/>
      <c r="K7" s="54"/>
      <c r="L7" s="54"/>
      <c r="M7" s="73" t="e">
        <f>M6/8</f>
        <v>#VALUE!</v>
      </c>
      <c r="N7" s="54"/>
      <c r="O7" s="54"/>
      <c r="P7" s="54"/>
      <c r="Q7" s="74" t="e">
        <f>Q6/8</f>
        <v>#VALUE!</v>
      </c>
      <c r="R7" s="54"/>
      <c r="S7" s="54"/>
      <c r="T7" s="54"/>
      <c r="U7" s="75" t="e">
        <f>U6/8</f>
        <v>#VALUE!</v>
      </c>
      <c r="V7" s="54"/>
      <c r="W7" s="54"/>
      <c r="X7" s="54"/>
      <c r="Y7" s="76" t="e">
        <f>Y6/8</f>
        <v>#VALUE!</v>
      </c>
      <c r="Z7" s="54"/>
      <c r="AA7" s="54"/>
      <c r="AB7" s="54"/>
      <c r="AC7" s="54"/>
      <c r="AD7" s="54"/>
      <c r="AE7" s="54"/>
    </row>
    <row r="8" spans="1:31" s="59" customFormat="1" ht="34" x14ac:dyDescent="0.2">
      <c r="A8" s="55"/>
      <c r="B8" s="121"/>
      <c r="C8" s="55"/>
      <c r="D8" s="126" t="s">
        <v>38</v>
      </c>
      <c r="E8" s="128" t="s">
        <v>41</v>
      </c>
      <c r="F8" s="77"/>
      <c r="G8" s="77"/>
      <c r="H8" s="77"/>
      <c r="I8" s="78" t="e">
        <f>I7/5</f>
        <v>#VALUE!</v>
      </c>
      <c r="J8" s="79"/>
      <c r="K8" s="79"/>
      <c r="L8" s="79"/>
      <c r="M8" s="80" t="e">
        <f>M7/5</f>
        <v>#VALUE!</v>
      </c>
      <c r="N8" s="79"/>
      <c r="O8" s="79"/>
      <c r="P8" s="79"/>
      <c r="Q8" s="81" t="e">
        <f>Q7/5</f>
        <v>#VALUE!</v>
      </c>
      <c r="R8" s="79"/>
      <c r="S8" s="79"/>
      <c r="T8" s="79"/>
      <c r="U8" s="82" t="e">
        <f>U7/5</f>
        <v>#VALUE!</v>
      </c>
      <c r="V8" s="79"/>
      <c r="W8" s="79"/>
      <c r="X8" s="79"/>
      <c r="Y8" s="83" t="e">
        <f>Y7/5</f>
        <v>#VALUE!</v>
      </c>
      <c r="Z8" s="54"/>
      <c r="AA8" s="54"/>
      <c r="AB8" s="54"/>
      <c r="AC8" s="54"/>
      <c r="AD8" s="54"/>
      <c r="AE8" s="54"/>
    </row>
    <row r="9" spans="1:31" x14ac:dyDescent="0.2">
      <c r="A9" s="55"/>
      <c r="B9" s="55"/>
      <c r="C9" s="55"/>
      <c r="D9" s="55"/>
      <c r="E9" s="87"/>
      <c r="F9" s="57"/>
      <c r="G9" s="57"/>
      <c r="H9" s="57"/>
      <c r="I9" s="57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23"/>
      <c r="AA9" s="54"/>
      <c r="AB9" s="54"/>
      <c r="AC9" s="54"/>
      <c r="AD9" s="54"/>
      <c r="AE9" s="23"/>
    </row>
    <row r="10" spans="1:31" x14ac:dyDescent="0.2">
      <c r="A10" s="55"/>
      <c r="B10" s="55"/>
      <c r="C10" s="55"/>
      <c r="D10" s="55"/>
      <c r="E10" s="87"/>
      <c r="F10" s="57"/>
      <c r="G10" s="57"/>
      <c r="H10" s="57"/>
      <c r="I10" s="57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23"/>
      <c r="AA10" s="54"/>
      <c r="AB10" s="54"/>
      <c r="AC10" s="54"/>
      <c r="AD10" s="54"/>
      <c r="AE10" s="23"/>
    </row>
  </sheetData>
  <autoFilter ref="A3:B4" xr:uid="{DD6EBAAC-26D0-0147-88B5-E695D88A055E}"/>
  <mergeCells count="7">
    <mergeCell ref="A1:B1"/>
    <mergeCell ref="AA2:AD2"/>
    <mergeCell ref="R2:U2"/>
    <mergeCell ref="J2:M2"/>
    <mergeCell ref="N2:Q2"/>
    <mergeCell ref="F2:I2"/>
    <mergeCell ref="V2:Y2"/>
  </mergeCells>
  <phoneticPr fontId="2" type="noConversion"/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F7AA9-DC9C-4AC2-8FA4-4D64D4CE81C6}">
  <dimension ref="A1:P17"/>
  <sheetViews>
    <sheetView zoomScale="125" workbookViewId="0">
      <selection activeCell="H9" sqref="H9"/>
    </sheetView>
  </sheetViews>
  <sheetFormatPr baseColWidth="10" defaultColWidth="8.83203125" defaultRowHeight="16" x14ac:dyDescent="0.2"/>
  <cols>
    <col min="1" max="1" width="17.1640625" customWidth="1"/>
    <col min="7" max="7" width="9.1640625" customWidth="1"/>
    <col min="8" max="8" width="9.33203125" customWidth="1"/>
    <col min="15" max="15" width="10.83203125" customWidth="1"/>
    <col min="17" max="17" width="12.1640625" customWidth="1"/>
    <col min="18" max="18" width="10.5" customWidth="1"/>
  </cols>
  <sheetData>
    <row r="1" spans="1:16" x14ac:dyDescent="0.2">
      <c r="A1" s="147" t="s">
        <v>42</v>
      </c>
      <c r="B1" s="149" t="s">
        <v>43</v>
      </c>
      <c r="C1" s="152" t="s">
        <v>44</v>
      </c>
      <c r="D1" s="147" t="s">
        <v>45</v>
      </c>
      <c r="E1" s="147"/>
      <c r="F1" s="147"/>
      <c r="G1" s="147"/>
      <c r="H1" s="147"/>
      <c r="I1" s="147"/>
      <c r="J1" s="147"/>
      <c r="K1" s="147"/>
      <c r="L1" s="147"/>
      <c r="M1" s="157" t="s">
        <v>46</v>
      </c>
      <c r="N1" s="159" t="s">
        <v>47</v>
      </c>
      <c r="O1" s="155" t="s">
        <v>48</v>
      </c>
      <c r="P1" s="155" t="s">
        <v>49</v>
      </c>
    </row>
    <row r="2" spans="1:16" x14ac:dyDescent="0.2">
      <c r="A2" s="147"/>
      <c r="B2" s="150"/>
      <c r="C2" s="153"/>
      <c r="D2" s="147" t="s">
        <v>50</v>
      </c>
      <c r="E2" s="147"/>
      <c r="F2" s="147"/>
      <c r="G2" s="147"/>
      <c r="H2" s="147"/>
      <c r="I2" s="147"/>
      <c r="J2" s="147"/>
      <c r="K2" s="147"/>
      <c r="L2" s="147"/>
      <c r="M2" s="157"/>
      <c r="N2" s="160"/>
      <c r="O2" s="156"/>
      <c r="P2" s="156"/>
    </row>
    <row r="3" spans="1:16" ht="15.75" customHeight="1" x14ac:dyDescent="0.2">
      <c r="A3" s="147"/>
      <c r="B3" s="150"/>
      <c r="C3" s="153"/>
      <c r="D3" s="162" t="s">
        <v>51</v>
      </c>
      <c r="E3" s="163"/>
      <c r="F3" s="3" t="s">
        <v>52</v>
      </c>
      <c r="G3" s="3" t="s">
        <v>53</v>
      </c>
      <c r="H3" s="3" t="s">
        <v>54</v>
      </c>
      <c r="I3" s="148" t="s">
        <v>55</v>
      </c>
      <c r="J3" s="148"/>
      <c r="K3" s="147" t="s">
        <v>56</v>
      </c>
      <c r="L3" s="147"/>
      <c r="M3" s="157"/>
      <c r="N3" s="160"/>
      <c r="O3" s="156"/>
      <c r="P3" s="156"/>
    </row>
    <row r="4" spans="1:16" ht="27" customHeight="1" x14ac:dyDescent="0.2">
      <c r="A4" s="148"/>
      <c r="B4" s="151"/>
      <c r="C4" s="154"/>
      <c r="D4" s="91" t="s">
        <v>57</v>
      </c>
      <c r="E4" s="164" t="s">
        <v>58</v>
      </c>
      <c r="F4" s="164"/>
      <c r="G4" s="164"/>
      <c r="H4" s="165"/>
      <c r="I4" s="92" t="s">
        <v>59</v>
      </c>
      <c r="J4" s="93" t="s">
        <v>60</v>
      </c>
      <c r="K4" s="166" t="s">
        <v>61</v>
      </c>
      <c r="L4" s="166"/>
      <c r="M4" s="158"/>
      <c r="N4" s="161"/>
      <c r="O4" s="154"/>
      <c r="P4" s="154"/>
    </row>
    <row r="5" spans="1:16" ht="24" customHeight="1" x14ac:dyDescent="0.2">
      <c r="A5" s="94" t="s">
        <v>62</v>
      </c>
      <c r="B5" s="9" t="s">
        <v>63</v>
      </c>
      <c r="C5" s="5" t="s">
        <v>64</v>
      </c>
      <c r="D5" s="95">
        <v>80</v>
      </c>
      <c r="E5" s="96">
        <v>88</v>
      </c>
      <c r="F5" s="97">
        <v>168</v>
      </c>
      <c r="G5" s="98">
        <v>168</v>
      </c>
      <c r="H5" s="98">
        <v>168</v>
      </c>
      <c r="I5" s="10">
        <v>120</v>
      </c>
      <c r="J5" s="99">
        <v>48</v>
      </c>
      <c r="K5" s="100" t="s">
        <v>64</v>
      </c>
      <c r="L5" s="101" t="s">
        <v>64</v>
      </c>
      <c r="M5" s="102">
        <f t="shared" ref="M5:M11" si="0">SUM(D5:L5)</f>
        <v>840</v>
      </c>
      <c r="N5" s="103">
        <f>M5/8</f>
        <v>105</v>
      </c>
      <c r="O5" s="6">
        <v>1</v>
      </c>
      <c r="P5" s="7">
        <f t="shared" ref="P5:P16" si="1">O5*N5</f>
        <v>105</v>
      </c>
    </row>
    <row r="6" spans="1:16" x14ac:dyDescent="0.2">
      <c r="A6" s="8" t="s">
        <v>65</v>
      </c>
      <c r="B6" s="9" t="s">
        <v>66</v>
      </c>
      <c r="C6" s="5" t="s">
        <v>64</v>
      </c>
      <c r="D6" s="104">
        <v>80</v>
      </c>
      <c r="E6" s="105">
        <v>88</v>
      </c>
      <c r="F6" s="106">
        <v>168</v>
      </c>
      <c r="G6" s="107">
        <v>168</v>
      </c>
      <c r="H6" s="107"/>
      <c r="I6" s="10" t="s">
        <v>64</v>
      </c>
      <c r="J6" s="11" t="s">
        <v>64</v>
      </c>
      <c r="K6" s="12" t="s">
        <v>64</v>
      </c>
      <c r="L6" s="108" t="s">
        <v>64</v>
      </c>
      <c r="M6" s="103">
        <f t="shared" si="0"/>
        <v>504</v>
      </c>
      <c r="N6" s="103">
        <f t="shared" ref="N6:N16" si="2">M6/8</f>
        <v>63</v>
      </c>
      <c r="O6" s="6">
        <v>1</v>
      </c>
      <c r="P6" s="7">
        <f t="shared" si="1"/>
        <v>63</v>
      </c>
    </row>
    <row r="7" spans="1:16" ht="30" x14ac:dyDescent="0.2">
      <c r="A7" s="8" t="s">
        <v>67</v>
      </c>
      <c r="B7" s="9" t="s">
        <v>66</v>
      </c>
      <c r="C7" s="5" t="s">
        <v>64</v>
      </c>
      <c r="D7" s="104">
        <v>80</v>
      </c>
      <c r="E7" s="105">
        <v>88</v>
      </c>
      <c r="F7" s="106">
        <v>168</v>
      </c>
      <c r="G7" s="107">
        <v>168</v>
      </c>
      <c r="H7" s="107">
        <v>168</v>
      </c>
      <c r="I7" s="10" t="s">
        <v>64</v>
      </c>
      <c r="J7" s="11" t="s">
        <v>64</v>
      </c>
      <c r="K7" s="12" t="s">
        <v>64</v>
      </c>
      <c r="L7" s="108" t="s">
        <v>64</v>
      </c>
      <c r="M7" s="103">
        <f t="shared" si="0"/>
        <v>672</v>
      </c>
      <c r="N7" s="103">
        <f t="shared" si="2"/>
        <v>84</v>
      </c>
      <c r="O7" s="6">
        <v>1</v>
      </c>
      <c r="P7" s="7">
        <f t="shared" si="1"/>
        <v>84</v>
      </c>
    </row>
    <row r="8" spans="1:16" x14ac:dyDescent="0.2">
      <c r="A8" s="8" t="s">
        <v>68</v>
      </c>
      <c r="B8" s="9" t="s">
        <v>69</v>
      </c>
      <c r="C8" s="5" t="s">
        <v>64</v>
      </c>
      <c r="D8" s="104">
        <v>80</v>
      </c>
      <c r="E8" s="105">
        <v>88</v>
      </c>
      <c r="F8" s="106">
        <v>168</v>
      </c>
      <c r="G8" s="107">
        <v>168</v>
      </c>
      <c r="H8" s="107">
        <v>168</v>
      </c>
      <c r="I8" s="10" t="s">
        <v>64</v>
      </c>
      <c r="J8" s="11" t="s">
        <v>64</v>
      </c>
      <c r="K8" s="12" t="s">
        <v>64</v>
      </c>
      <c r="L8" s="108" t="s">
        <v>64</v>
      </c>
      <c r="M8" s="103">
        <f t="shared" si="0"/>
        <v>672</v>
      </c>
      <c r="N8" s="103">
        <f t="shared" si="2"/>
        <v>84</v>
      </c>
      <c r="O8" s="6">
        <v>1</v>
      </c>
      <c r="P8" s="7">
        <f t="shared" si="1"/>
        <v>84</v>
      </c>
    </row>
    <row r="9" spans="1:16" x14ac:dyDescent="0.2">
      <c r="A9" s="8" t="s">
        <v>70</v>
      </c>
      <c r="B9" s="9" t="s">
        <v>71</v>
      </c>
      <c r="C9" s="5" t="s">
        <v>64</v>
      </c>
      <c r="D9" s="104">
        <v>80</v>
      </c>
      <c r="E9" s="105">
        <v>88</v>
      </c>
      <c r="F9" s="106">
        <v>168</v>
      </c>
      <c r="G9" s="107">
        <v>168</v>
      </c>
      <c r="H9" s="107">
        <v>168</v>
      </c>
      <c r="I9" s="10">
        <v>120</v>
      </c>
      <c r="J9" s="11">
        <v>48</v>
      </c>
      <c r="K9" s="12">
        <v>40</v>
      </c>
      <c r="L9" s="108">
        <v>40</v>
      </c>
      <c r="M9" s="103">
        <f t="shared" si="0"/>
        <v>920</v>
      </c>
      <c r="N9" s="103">
        <f t="shared" si="2"/>
        <v>115</v>
      </c>
      <c r="O9" s="6">
        <v>1</v>
      </c>
      <c r="P9" s="7">
        <f t="shared" si="1"/>
        <v>115</v>
      </c>
    </row>
    <row r="10" spans="1:16" x14ac:dyDescent="0.2">
      <c r="A10" s="8" t="s">
        <v>72</v>
      </c>
      <c r="B10" s="9" t="s">
        <v>66</v>
      </c>
      <c r="C10" s="5" t="s">
        <v>64</v>
      </c>
      <c r="D10" s="104" t="s">
        <v>64</v>
      </c>
      <c r="E10" s="105">
        <v>88</v>
      </c>
      <c r="F10" s="106">
        <v>168</v>
      </c>
      <c r="G10" s="107">
        <v>168</v>
      </c>
      <c r="H10" s="107">
        <v>168</v>
      </c>
      <c r="I10" s="10" t="s">
        <v>64</v>
      </c>
      <c r="J10" s="11" t="s">
        <v>64</v>
      </c>
      <c r="K10" s="12" t="s">
        <v>64</v>
      </c>
      <c r="L10" s="108" t="s">
        <v>64</v>
      </c>
      <c r="M10" s="103">
        <f t="shared" si="0"/>
        <v>592</v>
      </c>
      <c r="N10" s="103">
        <f t="shared" si="2"/>
        <v>74</v>
      </c>
      <c r="O10" s="6">
        <v>1</v>
      </c>
      <c r="P10" s="7">
        <f t="shared" si="1"/>
        <v>74</v>
      </c>
    </row>
    <row r="11" spans="1:16" x14ac:dyDescent="0.2">
      <c r="A11" s="8" t="s">
        <v>72</v>
      </c>
      <c r="B11" s="9" t="s">
        <v>69</v>
      </c>
      <c r="C11" s="5" t="s">
        <v>64</v>
      </c>
      <c r="D11" s="104" t="s">
        <v>64</v>
      </c>
      <c r="E11" s="105">
        <v>88</v>
      </c>
      <c r="F11" s="106">
        <v>168</v>
      </c>
      <c r="G11" s="107">
        <v>168</v>
      </c>
      <c r="H11" s="107">
        <v>168</v>
      </c>
      <c r="I11" s="10" t="s">
        <v>64</v>
      </c>
      <c r="J11" s="11" t="s">
        <v>64</v>
      </c>
      <c r="K11" s="12" t="s">
        <v>64</v>
      </c>
      <c r="L11" s="108" t="s">
        <v>64</v>
      </c>
      <c r="M11" s="103">
        <f t="shared" si="0"/>
        <v>592</v>
      </c>
      <c r="N11" s="103">
        <f t="shared" si="2"/>
        <v>74</v>
      </c>
      <c r="O11" s="6">
        <v>1</v>
      </c>
      <c r="P11" s="7">
        <f t="shared" si="1"/>
        <v>74</v>
      </c>
    </row>
    <row r="12" spans="1:16" x14ac:dyDescent="0.2">
      <c r="A12" s="8" t="s">
        <v>73</v>
      </c>
      <c r="B12" s="9" t="s">
        <v>71</v>
      </c>
      <c r="C12" s="5" t="s">
        <v>64</v>
      </c>
      <c r="D12" s="104">
        <v>80</v>
      </c>
      <c r="E12" s="105">
        <v>88</v>
      </c>
      <c r="F12" s="106">
        <v>168</v>
      </c>
      <c r="G12" s="107">
        <v>168</v>
      </c>
      <c r="H12" s="107">
        <v>168</v>
      </c>
      <c r="I12" s="10">
        <v>120</v>
      </c>
      <c r="J12" s="11">
        <v>48</v>
      </c>
      <c r="K12" s="12">
        <v>40</v>
      </c>
      <c r="L12" s="108">
        <v>40</v>
      </c>
      <c r="M12" s="103">
        <f t="shared" ref="M12:M14" si="3">SUM(D12:L12)</f>
        <v>920</v>
      </c>
      <c r="N12" s="103">
        <f t="shared" si="2"/>
        <v>115</v>
      </c>
      <c r="O12" s="6">
        <v>1</v>
      </c>
      <c r="P12" s="7">
        <f t="shared" si="1"/>
        <v>115</v>
      </c>
    </row>
    <row r="13" spans="1:16" x14ac:dyDescent="0.2">
      <c r="A13" s="8" t="s">
        <v>74</v>
      </c>
      <c r="B13" s="9" t="s">
        <v>66</v>
      </c>
      <c r="C13" s="5" t="s">
        <v>64</v>
      </c>
      <c r="D13" s="104" t="s">
        <v>64</v>
      </c>
      <c r="E13" s="105">
        <v>88</v>
      </c>
      <c r="F13" s="106">
        <v>168</v>
      </c>
      <c r="G13" s="107">
        <v>168</v>
      </c>
      <c r="H13" s="107">
        <v>168</v>
      </c>
      <c r="I13" s="10" t="s">
        <v>64</v>
      </c>
      <c r="J13" s="11" t="s">
        <v>64</v>
      </c>
      <c r="K13" s="12" t="s">
        <v>64</v>
      </c>
      <c r="L13" s="108" t="s">
        <v>64</v>
      </c>
      <c r="M13" s="103">
        <f t="shared" si="3"/>
        <v>592</v>
      </c>
      <c r="N13" s="103">
        <f t="shared" si="2"/>
        <v>74</v>
      </c>
      <c r="O13" s="6">
        <v>1</v>
      </c>
      <c r="P13" s="7">
        <f t="shared" si="1"/>
        <v>74</v>
      </c>
    </row>
    <row r="14" spans="1:16" x14ac:dyDescent="0.2">
      <c r="A14" s="8" t="s">
        <v>74</v>
      </c>
      <c r="B14" s="9" t="s">
        <v>69</v>
      </c>
      <c r="C14" s="5" t="s">
        <v>64</v>
      </c>
      <c r="D14" s="104" t="s">
        <v>64</v>
      </c>
      <c r="E14" s="105">
        <v>88</v>
      </c>
      <c r="F14" s="106">
        <v>168</v>
      </c>
      <c r="G14" s="107">
        <v>168</v>
      </c>
      <c r="H14" s="107">
        <v>168</v>
      </c>
      <c r="I14" s="10" t="s">
        <v>64</v>
      </c>
      <c r="J14" s="11" t="s">
        <v>64</v>
      </c>
      <c r="K14" s="12" t="s">
        <v>64</v>
      </c>
      <c r="L14" s="108" t="s">
        <v>64</v>
      </c>
      <c r="M14" s="103">
        <f t="shared" si="3"/>
        <v>592</v>
      </c>
      <c r="N14" s="103">
        <f t="shared" si="2"/>
        <v>74</v>
      </c>
      <c r="O14" s="6">
        <v>1</v>
      </c>
      <c r="P14" s="7">
        <f t="shared" si="1"/>
        <v>74</v>
      </c>
    </row>
    <row r="15" spans="1:16" x14ac:dyDescent="0.2">
      <c r="A15" s="8" t="s">
        <v>75</v>
      </c>
      <c r="B15" s="9" t="s">
        <v>66</v>
      </c>
      <c r="C15" s="5" t="s">
        <v>64</v>
      </c>
      <c r="D15" s="104">
        <v>80</v>
      </c>
      <c r="E15" s="105">
        <v>88</v>
      </c>
      <c r="F15" s="106">
        <v>168</v>
      </c>
      <c r="G15" s="107">
        <v>168</v>
      </c>
      <c r="H15" s="107">
        <v>168</v>
      </c>
      <c r="I15" s="13">
        <v>120</v>
      </c>
      <c r="J15" s="11">
        <v>48</v>
      </c>
      <c r="K15" s="14">
        <v>40</v>
      </c>
      <c r="L15" s="109">
        <v>40</v>
      </c>
      <c r="M15" s="103">
        <f>SUM(D15:L15)</f>
        <v>920</v>
      </c>
      <c r="N15" s="103">
        <f t="shared" si="2"/>
        <v>115</v>
      </c>
      <c r="O15" s="6">
        <v>1</v>
      </c>
      <c r="P15" s="7">
        <f t="shared" si="1"/>
        <v>115</v>
      </c>
    </row>
    <row r="16" spans="1:16" x14ac:dyDescent="0.2">
      <c r="A16" s="8" t="s">
        <v>75</v>
      </c>
      <c r="B16" s="9" t="s">
        <v>69</v>
      </c>
      <c r="C16" s="5" t="s">
        <v>64</v>
      </c>
      <c r="D16" s="110" t="s">
        <v>64</v>
      </c>
      <c r="E16" s="111">
        <v>88</v>
      </c>
      <c r="F16" s="112">
        <v>168</v>
      </c>
      <c r="G16" s="113">
        <v>168</v>
      </c>
      <c r="H16" s="113">
        <v>168</v>
      </c>
      <c r="I16" s="15">
        <v>120</v>
      </c>
      <c r="J16" s="16">
        <v>48</v>
      </c>
      <c r="K16" s="17"/>
      <c r="L16" s="114"/>
      <c r="M16" s="112">
        <f>SUM(D16:L16)</f>
        <v>760</v>
      </c>
      <c r="N16" s="112">
        <f t="shared" si="2"/>
        <v>95</v>
      </c>
      <c r="O16" s="6">
        <v>1</v>
      </c>
      <c r="P16" s="7">
        <f t="shared" si="1"/>
        <v>95</v>
      </c>
    </row>
    <row r="17" spans="1:16" x14ac:dyDescent="0.2">
      <c r="A17" s="18" t="s">
        <v>76</v>
      </c>
      <c r="B17" s="4" t="s">
        <v>64</v>
      </c>
      <c r="C17" s="115" t="s">
        <v>64</v>
      </c>
      <c r="D17" s="116">
        <f t="shared" ref="D17:N17" si="4">SUM(D5:D16)</f>
        <v>560</v>
      </c>
      <c r="E17" s="19">
        <f t="shared" si="4"/>
        <v>1056</v>
      </c>
      <c r="F17" s="19">
        <f t="shared" si="4"/>
        <v>2016</v>
      </c>
      <c r="G17" s="19">
        <f t="shared" si="4"/>
        <v>2016</v>
      </c>
      <c r="H17" s="19">
        <f t="shared" si="4"/>
        <v>1848</v>
      </c>
      <c r="I17" s="117">
        <f t="shared" si="4"/>
        <v>600</v>
      </c>
      <c r="J17" s="19">
        <f t="shared" si="4"/>
        <v>240</v>
      </c>
      <c r="K17" s="19">
        <f t="shared" si="4"/>
        <v>120</v>
      </c>
      <c r="L17" s="118">
        <f t="shared" si="4"/>
        <v>120</v>
      </c>
      <c r="M17" s="19">
        <f t="shared" si="4"/>
        <v>8576</v>
      </c>
      <c r="N17" s="19">
        <f t="shared" si="4"/>
        <v>1072</v>
      </c>
      <c r="O17" s="41" t="s">
        <v>77</v>
      </c>
      <c r="P17" s="42">
        <f>SUM(P5:P16)</f>
        <v>1072</v>
      </c>
    </row>
  </sheetData>
  <mergeCells count="14">
    <mergeCell ref="P1:P4"/>
    <mergeCell ref="D1:L1"/>
    <mergeCell ref="M1:M4"/>
    <mergeCell ref="N1:N4"/>
    <mergeCell ref="D2:L2"/>
    <mergeCell ref="D3:E3"/>
    <mergeCell ref="I3:J3"/>
    <mergeCell ref="E4:H4"/>
    <mergeCell ref="K4:L4"/>
    <mergeCell ref="A1:A4"/>
    <mergeCell ref="B1:B4"/>
    <mergeCell ref="C1:C4"/>
    <mergeCell ref="O1:O4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30C0-6445-462B-A841-733208DE3263}">
  <dimension ref="A1:A2"/>
  <sheetViews>
    <sheetView workbookViewId="0">
      <selection activeCell="A8" sqref="A8"/>
    </sheetView>
  </sheetViews>
  <sheetFormatPr baseColWidth="10" defaultColWidth="8.83203125" defaultRowHeight="16" x14ac:dyDescent="0.2"/>
  <cols>
    <col min="1" max="1" width="100.33203125" customWidth="1"/>
  </cols>
  <sheetData>
    <row r="1" spans="1:1" x14ac:dyDescent="0.2">
      <c r="A1" s="20" t="s">
        <v>78</v>
      </c>
    </row>
    <row r="2" spans="1:1" ht="17" x14ac:dyDescent="0.2">
      <c r="A2" s="40" t="s">
        <v>79</v>
      </c>
    </row>
  </sheetData>
  <hyperlinks>
    <hyperlink ref="A2" r:id="rId1" xr:uid="{D4C63F01-6BBF-4A7D-88AA-795D498273C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341A69CF91A740A5DB7E912882FDED" ma:contentTypeVersion="20" ma:contentTypeDescription="Create a new document." ma:contentTypeScope="" ma:versionID="1e5ddf70098fe22e2ba720aa4fbd85f1">
  <xsd:schema xmlns:xsd="http://www.w3.org/2001/XMLSchema" xmlns:xs="http://www.w3.org/2001/XMLSchema" xmlns:p="http://schemas.microsoft.com/office/2006/metadata/properties" xmlns:ns2="5547ec33-952d-4b18-8594-83f90ff3caa6" xmlns:ns3="aaaf3929-aff1-4b57-add3-7c1a18710ce8" targetNamespace="http://schemas.microsoft.com/office/2006/metadata/properties" ma:root="true" ma:fieldsID="001d39ad0e21f55b76e1f1e915b48d27" ns2:_="" ns3:_="">
    <xsd:import namespace="5547ec33-952d-4b18-8594-83f90ff3caa6"/>
    <xsd:import namespace="aaaf3929-aff1-4b57-add3-7c1a18710c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Technology" minOccurs="0"/>
                <xsd:element ref="ns2:Industry" minOccurs="0"/>
                <xsd:element ref="ns2:Servic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7ec33-952d-4b18-8594-83f90ff3ca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chnology" ma:index="19" nillable="true" ma:displayName="Technology" ma:internalName="Technology">
      <xsd:simpleType>
        <xsd:restriction base="dms:Text">
          <xsd:maxLength value="255"/>
        </xsd:restriction>
      </xsd:simpleType>
    </xsd:element>
    <xsd:element name="Industry" ma:index="20" nillable="true" ma:displayName="Industry" ma:internalName="Industry">
      <xsd:simpleType>
        <xsd:restriction base="dms:Text">
          <xsd:maxLength value="255"/>
        </xsd:restriction>
      </xsd:simpleType>
    </xsd:element>
    <xsd:element name="Service" ma:index="21" nillable="true" ma:displayName="Service" ma:internalName="Service">
      <xsd:simpleType>
        <xsd:restriction base="dms:Text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debda6a7-6b37-4000-ac6c-4fd0a96389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f3929-aff1-4b57-add3-7c1a18710ce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a83ad35e-9b85-4670-aeed-c8e81e49063a}" ma:internalName="TaxCatchAll" ma:showField="CatchAllData" ma:web="aaaf3929-aff1-4b57-add3-7c1a18710c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chnology xmlns="5547ec33-952d-4b18-8594-83f90ff3caa6" xsi:nil="true"/>
    <lcf76f155ced4ddcb4097134ff3c332f xmlns="5547ec33-952d-4b18-8594-83f90ff3caa6">
      <Terms xmlns="http://schemas.microsoft.com/office/infopath/2007/PartnerControls"/>
    </lcf76f155ced4ddcb4097134ff3c332f>
    <Industry xmlns="5547ec33-952d-4b18-8594-83f90ff3caa6" xsi:nil="true"/>
    <Service xmlns="5547ec33-952d-4b18-8594-83f90ff3caa6" xsi:nil="true"/>
    <TaxCatchAll xmlns="aaaf3929-aff1-4b57-add3-7c1a18710ce8" xsi:nil="true"/>
    <SharedWithUsers xmlns="aaaf3929-aff1-4b57-add3-7c1a18710ce8">
      <UserInfo>
        <DisplayName>Sergey Torubarov</DisplayName>
        <AccountId>373</AccountId>
        <AccountType/>
      </UserInfo>
      <UserInfo>
        <DisplayName>Daniil Panasiuk</DisplayName>
        <AccountId>441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F13D3B4-13DF-42F6-9EF0-5C8320FF5E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47ec33-952d-4b18-8594-83f90ff3caa6"/>
    <ds:schemaRef ds:uri="aaaf3929-aff1-4b57-add3-7c1a18710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02AD44-9438-48D0-BCD8-FC23512B4F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9C0FB1-CB84-48A9-A1FD-863459D1D7E6}">
  <ds:schemaRefs>
    <ds:schemaRef ds:uri="http://schemas.microsoft.com/office/2006/metadata/properties"/>
    <ds:schemaRef ds:uri="http://schemas.microsoft.com/office/infopath/2007/PartnerControls"/>
    <ds:schemaRef ds:uri="5547ec33-952d-4b18-8594-83f90ff3caa6"/>
    <ds:schemaRef ds:uri="aaaf3929-aff1-4b57-add3-7c1a18710c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Resource Plan</vt:lpstr>
      <vt:lpstr>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Yauheni Navakolski</cp:lastModifiedBy>
  <cp:revision/>
  <dcterms:created xsi:type="dcterms:W3CDTF">2023-10-04T19:48:52Z</dcterms:created>
  <dcterms:modified xsi:type="dcterms:W3CDTF">2024-07-10T07:12:00Z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0x01010042341A69CF91A740A5DB7E912882FDED</vt:lpwstr>
  </property>
  <property fmtid="{D5CDD505-2E9C-101B-9397-08002B2CF9AE}" pid="3" name="MSIP_Label_2a535040-0af2-483f-adc3-a132c21e3e2b_Enabled">
    <vt:lpwstr>true</vt:lpwstr>
  </property>
  <property fmtid="{D5CDD505-2E9C-101B-9397-08002B2CF9AE}" pid="4" name="MSIP_Label_2a535040-0af2-483f-adc3-a132c21e3e2b_SetDate">
    <vt:lpwstr>2023-12-01T10:37:53Z</vt:lpwstr>
  </property>
  <property fmtid="{D5CDD505-2E9C-101B-9397-08002B2CF9AE}" pid="5" name="MSIP_Label_2a535040-0af2-483f-adc3-a132c21e3e2b_Method">
    <vt:lpwstr>Standard</vt:lpwstr>
  </property>
  <property fmtid="{D5CDD505-2E9C-101B-9397-08002B2CF9AE}" pid="6" name="MSIP_Label_2a535040-0af2-483f-adc3-a132c21e3e2b_Name">
    <vt:lpwstr>EPAM_Confidential</vt:lpwstr>
  </property>
  <property fmtid="{D5CDD505-2E9C-101B-9397-08002B2CF9AE}" pid="7" name="MSIP_Label_2a535040-0af2-483f-adc3-a132c21e3e2b_SiteId">
    <vt:lpwstr>b41b72d0-4e9f-4c26-8a69-f949f367c91d</vt:lpwstr>
  </property>
  <property fmtid="{D5CDD505-2E9C-101B-9397-08002B2CF9AE}" pid="8" name="MSIP_Label_2a535040-0af2-483f-adc3-a132c21e3e2b_ActionId">
    <vt:lpwstr>73018a13-1b30-42cd-aef0-6b6aaecc060d</vt:lpwstr>
  </property>
  <property fmtid="{D5CDD505-2E9C-101B-9397-08002B2CF9AE}" pid="9" name="MSIP_Label_2a535040-0af2-483f-adc3-a132c21e3e2b_ContentBits">
    <vt:lpwstr>0</vt:lpwstr>
  </property>
  <property fmtid="{D5CDD505-2E9C-101B-9397-08002B2CF9AE}" pid="10" name="MediaServiceImageTags">
    <vt:lpwstr/>
  </property>
</Properties>
</file>