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55D8D87-E517-424B-83BE-56932FACD9C8}" xr6:coauthVersionLast="47" xr6:coauthVersionMax="47" xr10:uidLastSave="{00000000-0000-0000-0000-000000000000}"/>
  <bookViews>
    <workbookView xWindow="-120" yWindow="-120" windowWidth="29040" windowHeight="15990" xr2:uid="{239C31CF-D6DA-44FA-A896-42752E570499}"/>
  </bookViews>
  <sheets>
    <sheet name="OPS Working" sheetId="4" r:id="rId1"/>
  </sheets>
  <definedNames>
    <definedName name="_xlnm._FilterDatabase" localSheetId="0" hidden="1">'OPS Working'!$A$1:$T$29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3" i="4" l="1"/>
  <c r="R23" i="4" s="1"/>
  <c r="S23" i="4" s="1"/>
  <c r="T23" i="4" s="1"/>
  <c r="Q27" i="4"/>
  <c r="R27" i="4"/>
  <c r="S27" i="4" s="1"/>
  <c r="T27" i="4" s="1"/>
  <c r="O27" i="4"/>
  <c r="Q29" i="4"/>
  <c r="R29" i="4" s="1"/>
  <c r="S29" i="4" s="1"/>
  <c r="T29" i="4" s="1"/>
  <c r="O29" i="4"/>
  <c r="R28" i="4"/>
  <c r="S28" i="4" s="1"/>
  <c r="T28" i="4" s="1"/>
  <c r="O28" i="4"/>
  <c r="R26" i="4"/>
  <c r="S26" i="4" s="1"/>
  <c r="T26" i="4" s="1"/>
  <c r="O26" i="4"/>
  <c r="R25" i="4"/>
  <c r="S25" i="4" s="1"/>
  <c r="T25" i="4" s="1"/>
  <c r="O25" i="4"/>
  <c r="R24" i="4"/>
  <c r="S24" i="4" s="1"/>
  <c r="T24" i="4" s="1"/>
  <c r="O24" i="4"/>
  <c r="O23" i="4"/>
  <c r="Q22" i="4"/>
  <c r="R22" i="4" s="1"/>
  <c r="S22" i="4" s="1"/>
  <c r="T22" i="4" s="1"/>
  <c r="O22" i="4"/>
  <c r="R21" i="4"/>
  <c r="S21" i="4" s="1"/>
  <c r="T21" i="4" s="1"/>
  <c r="O21" i="4"/>
  <c r="R20" i="4"/>
  <c r="S20" i="4" s="1"/>
  <c r="T20" i="4" s="1"/>
  <c r="O20" i="4"/>
  <c r="R19" i="4"/>
  <c r="S19" i="4" s="1"/>
  <c r="T19" i="4" s="1"/>
  <c r="O19" i="4"/>
  <c r="R18" i="4"/>
  <c r="S18" i="4" s="1"/>
  <c r="T18" i="4" s="1"/>
  <c r="O18" i="4"/>
  <c r="R17" i="4"/>
  <c r="S17" i="4" s="1"/>
  <c r="T17" i="4" s="1"/>
  <c r="O17" i="4"/>
  <c r="R16" i="4"/>
  <c r="S16" i="4" s="1"/>
  <c r="T16" i="4" s="1"/>
  <c r="O16" i="4"/>
  <c r="R15" i="4"/>
  <c r="S15" i="4" s="1"/>
  <c r="T15" i="4" s="1"/>
  <c r="O15" i="4"/>
  <c r="R14" i="4"/>
  <c r="S14" i="4" s="1"/>
  <c r="T14" i="4" s="1"/>
  <c r="O14" i="4"/>
  <c r="R13" i="4"/>
  <c r="S13" i="4" s="1"/>
  <c r="T13" i="4" s="1"/>
  <c r="O13" i="4"/>
  <c r="R12" i="4"/>
  <c r="S12" i="4" s="1"/>
  <c r="T12" i="4" s="1"/>
  <c r="O12" i="4"/>
  <c r="R11" i="4"/>
  <c r="S11" i="4" s="1"/>
  <c r="T11" i="4" s="1"/>
  <c r="O11" i="4"/>
  <c r="R10" i="4"/>
  <c r="S10" i="4" s="1"/>
  <c r="T10" i="4" s="1"/>
  <c r="O10" i="4"/>
  <c r="R9" i="4"/>
  <c r="S9" i="4" s="1"/>
  <c r="T9" i="4" s="1"/>
  <c r="O9" i="4"/>
  <c r="R8" i="4"/>
  <c r="S8" i="4" s="1"/>
  <c r="T8" i="4" s="1"/>
  <c r="O8" i="4"/>
  <c r="R7" i="4"/>
  <c r="S7" i="4" s="1"/>
  <c r="T7" i="4" s="1"/>
  <c r="O7" i="4"/>
  <c r="Q6" i="4"/>
  <c r="R6" i="4" s="1"/>
  <c r="S6" i="4" s="1"/>
  <c r="T6" i="4" s="1"/>
  <c r="O6" i="4"/>
  <c r="R5" i="4"/>
  <c r="S5" i="4" s="1"/>
  <c r="T5" i="4" s="1"/>
  <c r="O5" i="4"/>
  <c r="R4" i="4"/>
  <c r="S4" i="4" s="1"/>
  <c r="T4" i="4" s="1"/>
  <c r="O4" i="4"/>
  <c r="R3" i="4"/>
  <c r="S3" i="4" s="1"/>
  <c r="T3" i="4" s="1"/>
  <c r="O3" i="4"/>
  <c r="P2" i="4"/>
  <c r="R2" i="4" s="1"/>
  <c r="S2" i="4" s="1"/>
  <c r="T2" i="4" s="1"/>
  <c r="O2" i="4"/>
</calcChain>
</file>

<file path=xl/sharedStrings.xml><?xml version="1.0" encoding="utf-8"?>
<sst xmlns="http://schemas.openxmlformats.org/spreadsheetml/2006/main" count="160" uniqueCount="84">
  <si>
    <t>Sr.#</t>
  </si>
  <si>
    <t>Activity Type actuals / averages</t>
  </si>
  <si>
    <t>Category</t>
  </si>
  <si>
    <t>Activity</t>
  </si>
  <si>
    <t>Description</t>
  </si>
  <si>
    <t>Percentage</t>
  </si>
  <si>
    <t>Activity Frequency (Monthly)</t>
  </si>
  <si>
    <t>Unit Time (minutes) per action</t>
  </si>
  <si>
    <t>Monthly Minutes</t>
  </si>
  <si>
    <t>Annual Minutes</t>
  </si>
  <si>
    <t>Annual Hours</t>
  </si>
  <si>
    <t>Actual</t>
  </si>
  <si>
    <t>Strategy</t>
  </si>
  <si>
    <t>Dept Budgeting</t>
  </si>
  <si>
    <t>Coordination with CSOO for preparing and presenting budget for next fiscal year</t>
  </si>
  <si>
    <t>Average</t>
  </si>
  <si>
    <t>Inter Team Meetings</t>
  </si>
  <si>
    <t>Coordination with Different Team to understand their requirements as per business plan,  facilitate communication, foster collaboration, and ensure that all teams are working towards common goals.</t>
  </si>
  <si>
    <t>Tactical/ Operations</t>
  </si>
  <si>
    <t>Ad Hoc Case Approvals and Resolution</t>
  </si>
  <si>
    <t>Provides an approvals for executing adhoc cases in order to provide resolution to customers, ensuring timely and informed decisions while maintaining flexibility to address urgent or unexpected situations.</t>
  </si>
  <si>
    <t>Preparing and Presenting Management Reports</t>
  </si>
  <si>
    <t>Prepare Different Reports for Management, Reporting to management involves preparing and presenting detailed updates on various aspects of organizational performance, projects, or operations</t>
  </si>
  <si>
    <t>Supporting and Leading Call Center L1 and L2 Teams</t>
  </si>
  <si>
    <t>Provide Support Call Center, L1 and L2 Teams, managed, leading to improved service quality, efficient issue resolution, and enhanced team performance.</t>
  </si>
  <si>
    <t>Effective Vendor Coordination and Management, Vendor visits</t>
  </si>
  <si>
    <t>Coordination with Vendors effectively managed, ensuring productive discussions, clear agreements, and successful outcomes in the business relationship</t>
  </si>
  <si>
    <t>Transactional</t>
  </si>
  <si>
    <t>CV Shortlisting and Selection</t>
  </si>
  <si>
    <t>Shortlisting of CVs involves reviewing and selecting resumes to identify candidates who meet the qualifications and requirements for a job position.</t>
  </si>
  <si>
    <t>Conducting Candidate Interviews</t>
  </si>
  <si>
    <t xml:space="preserve">Conducting interviews to identify the most suitable candidates for a position, ensuring a thorough and fair evaluation process </t>
  </si>
  <si>
    <t>Developing and Presenting Proposals for New Services/Technology</t>
  </si>
  <si>
    <t>Developing a compelling proposal that effectively communicates plan or solution, increasing the likelihood of gaining approval, support, or funding to Management for Acquiring new Services/Technology - DRF</t>
  </si>
  <si>
    <t>Handling and Resolving Escalated Tickets</t>
  </si>
  <si>
    <t>Effectively handle escalated tickets, ensuring that complex issues are resolved promptly and efficiently, thereby maintaining a high standard of customer support and satisfaction.</t>
  </si>
  <si>
    <t>Helpdesk Problem Identification and Resolution</t>
  </si>
  <si>
    <t>Identifying, diagnosing, and resolving problems that occur in software, hardware, or network systems against the complaints logged at L1</t>
  </si>
  <si>
    <t>Articulating &amp; Escalation with L3/Business Team for issue fixation through Release or Hotfix Deployment</t>
  </si>
  <si>
    <t>Escalating issues to the Level 3/Business teams for resolution/business validations.This include documentations and release/hotfix  deployment  to address issues</t>
  </si>
  <si>
    <t>Knowledge Sharing / inter department collaboration</t>
  </si>
  <si>
    <t>Maintaining open communication and sharing unique approaches during troubleshooting and SQL query optimization is essential for efficient problem-solving and data management. By leveraging diverse perspectives and techniques, teams can enhance their ability to resolve issues quickly and extract data effectively.</t>
  </si>
  <si>
    <t>Managing Walk-In Customers and Addressing Grievances</t>
  </si>
  <si>
    <t>Effectively managing walk-in customers and addressing their grievances requires a structured approach to ensure a positive customer experience and prompt resolution of issues. Providing clear guidelines helps staff maintain consistency and professionalism.</t>
  </si>
  <si>
    <t>Tracking and Maintaining Team KPIs and SLAs</t>
  </si>
  <si>
    <t>Track and maintain team KPIs and SLAs</t>
  </si>
  <si>
    <t>Monitoring Interaction Quality and Standards</t>
  </si>
  <si>
    <t>Monitor interaction quality to ensure Till standards are met across all communication channels within the service desk</t>
  </si>
  <si>
    <t>Feedback, Coaching, and Training for Team Performance - Call Center</t>
  </si>
  <si>
    <t>Deliver 1:1 feedback, coaching, and training as required to elevate team performance</t>
  </si>
  <si>
    <t>Leading and Motivating Service Delivery Team</t>
  </si>
  <si>
    <t>Lead and motivate a team of service delivery professionals, providing guidance, support, and fostering a culture of accountability and excellence.</t>
  </si>
  <si>
    <t>Enhancing Customer Experience and Managing Service Performance through KPI Insights</t>
  </si>
  <si>
    <t>Provide insight, as the ‘voice of customer’, to support the operation to increase end-to-end customer experience and manage service performance through KPI’s.</t>
  </si>
  <si>
    <t>Reviewing Feedback for System Changes with the Committee - Customer Feedback Survey</t>
  </si>
  <si>
    <t>Review feedback for changes in the system along with the committee</t>
  </si>
  <si>
    <t>Testing with Terminals of EDI Connectivity</t>
  </si>
  <si>
    <t>Verifying the electronic data interchange (EDI) communication between terminals and systems ensures that data is accurately transmitted, received, and processed across different systems, and that any connectivity issues are identified and resolved.</t>
  </si>
  <si>
    <t>On site / Outstations Support</t>
  </si>
  <si>
    <t>Traveling to a remote or external location to provide on-site assistance and resolution for technical or operational issues</t>
  </si>
  <si>
    <t>Approval for Production Hotfix Deployments / Downtime</t>
  </si>
  <si>
    <t>Reviewing and authorizing the implementation of urgent fixes in the production environment, includes assessing the necessity and impact of the hotfix, ensuring that it addresses critical issues, and coordinating with relevant teams to deploy the fix while minimizing disruptions.</t>
  </si>
  <si>
    <t>Handover Session Attend for New Module</t>
  </si>
  <si>
    <t>Attending a meeting to transfer knowledge and responsibilities related to a new module, includes reviewing module functionalities, understanding implementation details, and ensuring that all relevant information is communicated effectively to the team for smooth integration and operation.</t>
  </si>
  <si>
    <t>System Improvements - Vendor</t>
  </si>
  <si>
    <t>Ongoing efforts to enhance the Customer Relationship Management (CRM) system's functionality and performance, includes analyzing user feedback, identifying areas for enhancement, implementing updates, and optimizing processes to better support customer interactions and business objectives.</t>
  </si>
  <si>
    <t>System Improvements - PSW</t>
  </si>
  <si>
    <t>Training of New Resources</t>
  </si>
  <si>
    <t>Training to new hires in the PSW Operations and Support Team, ensuring they understand the system functionalities, operational procedures, and support protocols to effectively contribute to the team's goals and deliver high-quality service.</t>
  </si>
  <si>
    <t>Learning and Development</t>
  </si>
  <si>
    <t>Foster continuous learning and development within the PSW Operations and Support Team by offering regular training sessions, workshops, and professional development opportunities to enhance team skills, knowledge, and performance.</t>
  </si>
  <si>
    <t>Ongoing efforts to enhance the PSW system's functionality and performance, includes analyzing user feedback, identifying areas for enhancement, implementing updates, and optimizing processes to better support customer interactions and business objectives.</t>
  </si>
  <si>
    <t>JD | CSOO</t>
  </si>
  <si>
    <t>JD | HOD Operations &amp; Strategy</t>
  </si>
  <si>
    <t>JD | DM Operations and Support</t>
  </si>
  <si>
    <t>JD | Team Lead Ops</t>
  </si>
  <si>
    <t>JD | L2 Support Engineer</t>
  </si>
  <si>
    <t xml:space="preserve">JD | L1 Support </t>
  </si>
  <si>
    <t>JD | Senior PHP Developer</t>
  </si>
  <si>
    <t xml:space="preserve">JD | Junior PHP Developer </t>
  </si>
  <si>
    <t>Department</t>
  </si>
  <si>
    <t>HR</t>
  </si>
  <si>
    <t>Administration</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</si>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</sst>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 #,##0_ ;_ * \-#,##0_ ;_ * &quot;-&quot;??_ ;_ @_ "/>
    <numFmt numFmtId="166" formatCode="0.000"/>
  </numFmts>
  <fonts count="6" x14ac:knownFonts="1">
    <font>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11"/>
      <color rgb="FF000000"/>
      <name val="Calibri"/>
      <family val="2"/>
      <scheme val="minor"/>
    </font>
    <font>
      <i/>
      <sz val="11"/>
      <name val="Calibri"/>
      <family val="2"/>
      <scheme val="minor"/>
    </font>
  </fonts>
  <fills count="8">
    <fill>
      <patternFill patternType="none"/>
    </fill>
    <fill>
      <patternFill patternType="gray125"/>
    </fill>
    <fill>
      <patternFill patternType="solid">
        <fgColor rgb="FF0D0D0D"/>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rgb="FF000000"/>
      </patternFill>
    </fill>
    <fill>
      <patternFill patternType="solid">
        <fgColor theme="9" tint="0.79998168889431442"/>
        <bgColor indexed="64"/>
      </patternFill>
    </fill>
    <fill>
      <patternFill patternType="solid">
        <fgColor theme="9" tint="0.79998168889431442"/>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1" fillId="0" borderId="0" applyFont="0" applyFill="0" applyBorder="0" applyAlignment="0" applyProtection="0"/>
  </cellStyleXfs>
  <cellXfs count="26">
    <xf numFmtId="0" fontId="0" fillId="0" borderId="0" xfId="0"/>
    <xf numFmtId="165" fontId="2" fillId="2" borderId="1" xfId="1" applyNumberFormat="1" applyFont="1" applyFill="1" applyBorder="1" applyAlignment="1">
      <alignment horizontal="center" vertical="center" wrapText="1"/>
    </xf>
    <xf numFmtId="164" fontId="2" fillId="2" borderId="1" xfId="1" applyFont="1" applyFill="1" applyBorder="1" applyAlignment="1">
      <alignment horizontal="center" vertical="center" wrapText="1"/>
    </xf>
    <xf numFmtId="0" fontId="2" fillId="0" borderId="0" xfId="0" applyFont="1" applyAlignment="1">
      <alignment horizontal="center" vertical="center"/>
    </xf>
    <xf numFmtId="165" fontId="1" fillId="0" borderId="1" xfId="1"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xf>
    <xf numFmtId="165" fontId="2" fillId="2" borderId="1" xfId="1" applyNumberFormat="1" applyFont="1" applyFill="1" applyBorder="1" applyAlignment="1">
      <alignment horizontal="left" vertical="center" wrapText="1"/>
    </xf>
    <xf numFmtId="165" fontId="1" fillId="0" borderId="1" xfId="1" applyNumberFormat="1" applyFont="1" applyBorder="1" applyAlignment="1">
      <alignment horizontal="left" vertical="center" wrapText="1"/>
    </xf>
    <xf numFmtId="166"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2" fontId="1" fillId="0" borderId="1" xfId="0" applyNumberFormat="1" applyFont="1" applyBorder="1" applyAlignment="1">
      <alignment horizontal="center" vertical="center" wrapText="1"/>
    </xf>
    <xf numFmtId="165" fontId="1" fillId="0" borderId="1" xfId="1" applyNumberFormat="1" applyFont="1" applyFill="1" applyBorder="1" applyAlignment="1">
      <alignment horizontal="center" vertical="center" wrapText="1"/>
    </xf>
    <xf numFmtId="49" fontId="1" fillId="0" borderId="1" xfId="1" applyNumberFormat="1"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165" fontId="1" fillId="4" borderId="1" xfId="1" applyNumberFormat="1" applyFont="1" applyFill="1" applyBorder="1" applyAlignment="1">
      <alignment horizontal="center" vertical="center" wrapText="1"/>
    </xf>
    <xf numFmtId="165" fontId="1" fillId="4" borderId="1" xfId="1" applyNumberFormat="1" applyFont="1" applyFill="1" applyBorder="1" applyAlignment="1">
      <alignment horizontal="left" vertical="center" wrapText="1"/>
    </xf>
    <xf numFmtId="0" fontId="4" fillId="0" borderId="2" xfId="0" applyFont="1" applyBorder="1" applyAlignment="1">
      <alignment vertical="center" wrapText="1"/>
    </xf>
    <xf numFmtId="0" fontId="4" fillId="5" borderId="2" xfId="0" applyFont="1" applyFill="1" applyBorder="1" applyAlignment="1">
      <alignment vertical="center" wrapText="1"/>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165" fontId="2" fillId="2" borderId="1" xfId="1" applyNumberFormat="1" applyFont="1" applyFill="1" applyBorder="1" applyAlignment="1">
      <alignment vertical="center" wrapText="1"/>
    </xf>
    <xf numFmtId="165" fontId="1" fillId="6" borderId="1" xfId="1" applyNumberFormat="1" applyFont="1" applyFill="1" applyBorder="1" applyAlignment="1">
      <alignment horizontal="left" vertical="center" wrapText="1"/>
    </xf>
    <xf numFmtId="0" fontId="4" fillId="7" borderId="1" xfId="0" applyFont="1" applyFill="1" applyBorder="1" applyAlignment="1">
      <alignment horizontal="left" vertical="center" wrapText="1"/>
    </xf>
    <xf numFmtId="0" fontId="5" fillId="3" borderId="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deel Khan" id="{0A8166C1-3CF6-4DC7-97B8-FF02051A2C35}" userId="S::adeel.khan@psw.gov.pk::41a3951a-5ba2-4cee-941f-b7a46dbf71d6" providerId="AD"/>
  <person displayName="Fawad Sarwar" id="{445F9C11-0B95-4EC6-9339-27C411D850F2}" userId="S::fawad.sarwar@psw.gov.pk::132edd63-d5d3-4c6a-bb98-c8427cf87a3a" providerId="AD"/>
  <person displayName="Arshad Hussain" id="{703594E1-A974-4BFC-B5F4-C9B9699CDE0E}" userId="S::arshad.hussain@psw.gov.pk::867a0554-1f49-4f1e-9b93-5658d46e4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2.xml><?xml version="1.0" encoding="utf-8"?>
<ThreadedComments xmlns="http://schemas.microsoft.com/office/spreadsheetml/2018/threadedcomments" xmlns:x="http://schemas.openxmlformats.org/spreadsheetml/2006/main">
  <threadedComment ref="D2" dT="2024-08-18T11:55:27.12" personId="{445F9C11-0B95-4EC6-9339-27C411D850F2}" id="{E4E6D18C-DD0A-45F5-BC3D-1ED72AA5D72D}">
    <text xml:space="preserve">Unit Time: 720 minutes (12 hours) per action
Activity Frequency: 30 times per month
Total Annual Hours: 4320
The 12-hour estimate might be a bit much, especially if it includes every possible scenario, like dealing with major complaints or complicated support issues.
Spending 12 hours a day on support tasks feels like overkill unless we're dealing with really complex issues. If that’s the case, it would mean the person responsible is working overtime every day just to keep up, which isn’t sustainable.
We might want to reduce the frequency to 22 times a month instead of 30. This adjustment would still keep us responsive without overloading the team.
It’s also worth noting that the L2 Support Engineer’s time hasn’t been factored into the percentages, while L1 Support has. This might be skewing the estimates.
If most of these tasks are routine, like providing guidance or answering common questions, then the 12-hour estimate seems pretty high. We could probably bring it down to something more realistic.
</text>
  </threadedComment>
  <threadedComment ref="D4" dT="2024-08-18T12:13:19.32" personId="{445F9C11-0B95-4EC6-9339-27C411D850F2}" id="{7125AFCC-894C-4726-87CA-6CBE5CBEC20D}">
    <text xml:space="preserve">Unit Time: 40 minutes per action
Activity Frequency: 100 times per month
Total Annual Hours: 800
40 minutes on every approval activity seems high.
- 100 times approval in a months means around 5 approval activities a day.
This can be reduced upon nature of approvals or if it involves long approval flow.  
</text>
  </threadedComment>
  <threadedComment ref="D4" dT="2024-08-20T06:17:13.42" personId="{0A8166C1-3CF6-4DC7-97B8-FF02051A2C35}" id="{B9790255-AE7B-4415-A745-21E0040733B1}" parentId="{7125AFCC-894C-4726-87CA-6CBE5CBEC20D}">
    <text>We have already reduced the time to 40 minutes. Usually it takes more than 40 minutes to resolve as it requires detailed findings and executing the same on stagging before having them executed on production. This time cannot be lowered. This will keep on increasing as new modules go live</text>
  </threadedComment>
  <threadedComment ref="T4" dT="2024-08-28T05:21:39.90" personId="{0A8166C1-3CF6-4DC7-97B8-FF02051A2C35}" id="{0C250AF6-25AE-4158-85FF-9B2EB0557A95}">
    <text>The frequency has already been kept on the lower side. Average Figure of Adhoc for PSW is 100 and for weboc is 200+</text>
  </threadedComment>
  <threadedComment ref="P5" dT="2024-08-02T04:42:24.26" personId="{703594E1-A974-4BFC-B5F4-C9B9699CDE0E}" id="{A03A0EA2-E7FD-4226-AD93-020C9CFBD7A8}">
    <text>3 hrs approx</text>
  </threadedComment>
  <threadedComment ref="T5" dT="2024-08-28T05:22:09.83" personId="{0A8166C1-3CF6-4DC7-97B8-FF02051A2C35}" id="{B6563B72-21E1-4B8A-9983-92937F3651C5}">
    <text>updated</text>
  </threadedComment>
  <threadedComment ref="P6" dT="2024-08-02T04:42:10.92" personId="{703594E1-A974-4BFC-B5F4-C9B9699CDE0E}" id="{DA4DAA10-0385-4AC0-BFFD-FEA0A69703DB}">
    <text xml:space="preserve">12 hrs approx </text>
  </threadedComment>
  <threadedComment ref="T6" dT="2024-08-28T05:23:16.43" personId="{0A8166C1-3CF6-4DC7-97B8-FF02051A2C35}" id="{2184CEC6-877B-48DA-86F1-A97D2BF1421C}">
    <text>updated</text>
  </threadedComment>
  <threadedComment ref="T8" dT="2024-08-28T05:29:31.28" personId="{0A8166C1-3CF6-4DC7-97B8-FF02051A2C35}" id="{FEE322E4-2240-4817-AC07-9EB45FA00E77}">
    <text>We will be providing you screenshot for cv shortlisting we are currently doing</text>
  </threadedComment>
  <threadedComment ref="D9" dT="2024-08-18T12:01:25.46" personId="{445F9C11-0B95-4EC6-9339-27C411D850F2}" id="{A3E39991-7C17-48D7-B370-447320D8B21D}">
    <text xml:space="preserve">Unit Time: 60 minutes per interview
Frequency: 3 times per month
Annual Hours: 36 
The current estimate assumes that each interview session lasts 1 hour, with 3 sessions every month, adding up to 36 hours a year. An hour per interview might be more than necessary.
Also, it's unlikely that we conduct 3 interview sessions every single month. We could consider shortening the interview time and reducing the frequency to better reflect actual needs.
</text>
  </threadedComment>
  <threadedComment ref="D9" dT="2024-08-20T06:18:14.25" personId="{0A8166C1-3CF6-4DC7-97B8-FF02051A2C35}" id="{5F18F151-5157-440E-974D-6EE0E342A4E2}" parentId="{A3E39991-7C17-48D7-B370-447320D8B21D}">
    <text>Reduced to 30 Minutes.</text>
  </threadedComment>
  <threadedComment ref="O9" dT="2024-08-02T04:46:51.63" personId="{703594E1-A974-4BFC-B5F4-C9B9699CDE0E}" id="{E5BFF9A8-92C1-4D13-B9D0-6A2350FE93BC}">
    <text>High turnover at Sybrid</text>
  </threadedComment>
  <threadedComment ref="T9" dT="2024-08-28T05:30:23.01" personId="{0A8166C1-3CF6-4DC7-97B8-FF02051A2C35}" id="{D941F1C8-EF08-4C7E-8EFF-27BB44655F1B}">
    <text>Adjusted</text>
  </threadedComment>
  <threadedComment ref="D11" dT="2024-08-18T12:03:02.17" personId="{445F9C11-0B95-4EC6-9339-27C411D850F2}" id="{02B25F51-DA39-4CD7-9539-DB9EEB29B5A9}">
    <text xml:space="preserve">Unit Time: 60 minutes per action
Activity Frequency: 2165 times per month
Total Annual Hours: 25,980
- Managing over 2,000 tickets per month with an average of 1 hour per ticket might sound reasonable if each ticket involves deep troubleshooting. But if many of these tickets are more routine, the time estimate could be on the high side.
- Escalated tickets can vary a lot in complexity—some might be quick to resolve, while others could take much longer. It’s important to consider that balance.
- The annual total of 25,980 hours seems quite high, and it’s something that needs to be reviewed by the L2 team.
</text>
  </threadedComment>
  <threadedComment ref="D11" dT="2024-08-20T06:19:37.90" personId="{0A8166C1-3CF6-4DC7-97B8-FF02051A2C35}" id="{123D9543-33EC-40E3-8564-E2168B166AC4}" parentId="{02B25F51-DA39-4CD7-9539-DB9EEB29B5A9}">
    <text>Time Adjusted</text>
  </threadedComment>
  <threadedComment ref="O11" dT="2024-08-02T04:54:13.14" personId="{703594E1-A974-4BFC-B5F4-C9B9699CDE0E}" id="{BC7C8A3D-0FCA-4DC1-81AA-F77EF26310AF}">
    <text>This includes ad hoc, investigation, emails from OGAs etc</text>
  </threadedComment>
  <threadedComment ref="T11" dT="2024-08-28T05:33:36.49" personId="{0A8166C1-3CF6-4DC7-97B8-FF02051A2C35}" id="{4584D2C9-25EE-4574-B961-049E76364030}">
    <text>These are the escalated tickets other than adhoc cases related to call center (L1 Support)</text>
  </threadedComment>
  <threadedComment ref="D12" dT="2024-08-18T12:04:50.04" personId="{445F9C11-0B95-4EC6-9339-27C411D850F2}" id="{E5FA8318-7F6E-4456-AA46-6FFDA9C1C04D}">
    <text xml:space="preserve">Unit Time: 20 minutes per action
Activity Frequency: 14,720 times per month
Total Annual Hours: 58,880
- With 14,720 actions per month at 20 minutes per action, the total annual hours add up quickly. This high volume suggests the time estimate might be inflated.
- Breaking it down, 14,720 tasks a month equals about 670 issues per day, assuming a 22-day work month.
- For simpler issues, 20 minutes might be more than needed.
</text>
  </threadedComment>
  <threadedComment ref="D12" dT="2024-08-20T06:22:31.26" personId="{0A8166C1-3CF6-4DC7-97B8-FF02051A2C35}" id="{DEA0620E-088A-45B2-A58B-1B7238E66BD1}" parentId="{E5FA8318-7F6E-4456-AA46-6FFDA9C1C04D}">
    <text>We have an average call of 10 minutes, this includes all things including Calls, Findings, Drafting Emails etc</text>
  </threadedComment>
  <threadedComment ref="O12" dT="2024-08-02T05:03:17.70" personId="{703594E1-A974-4BFC-B5F4-C9B9699CDE0E}" id="{48F307DE-C47D-487A-B062-B559BBFD1FC9}">
    <text>This includes call and mails received at L1</text>
  </threadedComment>
  <threadedComment ref="O12" dT="2024-08-28T05:39:36.98" personId="{0A8166C1-3CF6-4DC7-97B8-FF02051A2C35}" id="{579D9DDA-FFC8-427D-9C96-2936F1334C0C}" parentId="{48F307DE-C47D-487A-B062-B559BBFD1FC9}">
    <text>Emails and Calls are generated by trade. There is no way to set any priority. The figure provided is average and can increase in case of system failure and downtime. TAT's has already been designed and defined for customer query resolution which usually takes time and average figure of time has been provided which may increase. Usually an average call ranges from 7 to 10 minutes. After which resolution starts.</text>
  </threadedComment>
  <threadedComment ref="T12" dT="2024-08-28T05:39:41.88" personId="{0A8166C1-3CF6-4DC7-97B8-FF02051A2C35}" id="{00954736-A073-4D20-9D87-A5185E494BB8}">
    <text>Emails and Calls are generated by trade. There is no way to set any priority. The figure provided is average and can increase in case of system failure and downtime. TAT's has already been designed and defined for customer query resolution which usually takes time and average figure of time has been provided which may increase. Usually an average call ranges from 7 to 10 minutes. After which resolution starts.</text>
  </threadedComment>
  <threadedComment ref="D14" dT="2024-08-18T12:06:05.22" personId="{445F9C11-0B95-4EC6-9339-27C411D850F2}" id="{4104A7BE-DF18-49F0-A7C3-4BBFB6D404ED}">
    <text>Unit Time: 60 minutes per action
Frequency: 15 times per month
Annual Hours: 180
- This suggests that knowledge-sharing sessions are 1 hour each, held 15 times a month, adding up to 180 hours annually.
- While collaboration is essential, having 15 sessions a month at 1 hour each might be more time-consuming than needed, especially for internal teams.
- These sessions could be more focused, reducing the time required without losing effectiveness. The current estimate may overstate the time needed for these interactions.</text>
  </threadedComment>
  <threadedComment ref="D14" dT="2024-08-20T06:24:42.23" personId="{0A8166C1-3CF6-4DC7-97B8-FF02051A2C35}" id="{E78AB89A-EE19-40DF-8BF2-33FE52A8E8EE}" parentId="{4104A7BE-DF18-49F0-A7C3-4BBFB6D404ED}">
    <text>PSW is growing o daily basis, new modules are constantly adding.  As per Call Center Best Practices pre and post shift sessions are to be done almost on daily basis. In addition we have huge turn over issue call center due to which new staff needs to be trained constantly. There fore 15 sessions are quite reasonable</text>
  </threadedComment>
  <threadedComment ref="T14" dT="2024-08-28T05:41:14.60" personId="{0A8166C1-3CF6-4DC7-97B8-FF02051A2C35}" id="{1B4F4332-E5FE-46BD-8E16-92B8FD00032A}">
    <text>It is correct figure from our side.</text>
  </threadedComment>
  <threadedComment ref="D15" dT="2024-08-18T18:33:37.03" personId="{445F9C11-0B95-4EC6-9339-27C411D850F2}" id="{9898ACF0-106D-438D-8521-4A05714245DD}">
    <text>Frequency of Walkins seems high and the unit time per action as well, it can be reduced further.</text>
  </threadedComment>
  <threadedComment ref="D15" dT="2024-08-20T06:25:16.03" personId="{0A8166C1-3CF6-4DC7-97B8-FF02051A2C35}" id="{3BB3C689-95BB-4EE6-B1AD-0F0B95389B8C}" parentId="{9898ACF0-106D-438D-8521-4A05714245DD}">
    <text>Adjusted to 15 minutes</text>
  </threadedComment>
  <threadedComment ref="T15" dT="2024-08-28T05:42:00.86" personId="{0A8166C1-3CF6-4DC7-97B8-FF02051A2C35}" id="{D48BACE6-A0B8-4F2A-AFB3-5831F2F40342}">
    <text>adjusted</text>
  </threadedComment>
  <threadedComment ref="D17" dT="2024-08-18T18:34:55.91" personId="{445F9C11-0B95-4EC6-9339-27C411D850F2}" id="{E1018EAE-7ACA-40C8-975F-CA14050CF166}">
    <text>Frequency of the monitoring interaction quality is high,</text>
  </threadedComment>
  <threadedComment ref="D17" dT="2024-08-20T06:26:53.52" personId="{0A8166C1-3CF6-4DC7-97B8-FF02051A2C35}" id="{0E1E6C67-4CAA-45FA-81C8-994CC0286942}" parentId="{E1018EAE-7ACA-40C8-975F-CA14050CF166}">
    <text>This cannot be lowered</text>
  </threadedComment>
  <threadedComment ref="T17" dT="2024-08-28T05:43:05.80" personId="{0A8166C1-3CF6-4DC7-97B8-FF02051A2C35}" id="{AFD00693-430E-418C-B4C4-DB3CCD885EF2}">
    <text>We are working 24/7, 365 days, but we have adjusted as per your requirmenets</text>
  </threadedComment>
  <threadedComment ref="T18" dT="2024-08-28T05:43:45.66" personId="{0A8166C1-3CF6-4DC7-97B8-FF02051A2C35}" id="{A5D092F5-8AA4-4DE5-BCFA-3DDBC2D4BCC3}">
    <text>Adjusted. Yes we are working on off days as well</text>
  </threadedComment>
  <threadedComment ref="D22" dT="2024-08-18T18:36:12.47" personId="{445F9C11-0B95-4EC6-9339-27C411D850F2}" id="{D1295438-FB67-4C71-875B-222CEC0F80AF}">
    <text xml:space="preserve">72 hours for testing EDI seems escalated. </text>
  </threadedComment>
  <threadedComment ref="D22" dT="2024-08-20T06:28:07.01" personId="{0A8166C1-3CF6-4DC7-97B8-FF02051A2C35}" id="{BDE72BB5-7A4C-4F89-B756-B3B9C187A2E2}" parentId="{D1295438-FB67-4C71-875B-222CEC0F80AF}">
    <text>This is already been kept on lower level, however we can increase it if you approve. Coz we know what steps are involved in it and how much time it takes</text>
  </threadedComment>
  <threadedComment ref="D23" dT="2024-08-18T12:06:57.23" personId="{445F9C11-0B95-4EC6-9339-27C411D850F2}" id="{734F5EF2-6481-409E-ADB0-9C2D63FDDDF4}">
    <text xml:space="preserve">Unit Time: 1,440 minutes per action
Frequency: 1 time per month
Annual Hours: 288
Every on-site or outstation support visit takes 24 hours, or 3 working days, each month. That adds up to 288 hours a year. 
- However, this seems a bit high since it’s not typical for each visit to take a full day.
</text>
  </threadedComment>
  <threadedComment ref="D23" dT="2024-08-20T06:28:56.76" personId="{0A8166C1-3CF6-4DC7-97B8-FF02051A2C35}" id="{E48FA195-4FCE-48AF-B32F-C638C420CC51}" parentId="{734F5EF2-6481-409E-ADB0-9C2D63FDDDF4}">
    <text>Adjusted</text>
  </threadedComment>
  <threadedComment ref="P23" dT="2024-08-02T05:57:03.06" personId="{703594E1-A974-4BFC-B5F4-C9B9699CDE0E}" id="{8A97CA77-2E8D-4830-8C7C-D857333D7BEC}">
    <text>8 hourly for 3 days average</text>
  </threadedComment>
  <threadedComment ref="T26" dT="2024-08-28T05:44:57.55" personId="{0A8166C1-3CF6-4DC7-97B8-FF02051A2C35}" id="{7817C4DC-4237-448C-AC59-8DBE1B8B0F6B}">
    <text>Adjusted</text>
  </threadedComment>
  <threadedComment ref="D27" dT="2024-08-18T18:39:17.08" personId="{445F9C11-0B95-4EC6-9339-27C411D850F2}" id="{D8679BAB-CDE7-43C2-ABCC-6E77AC3BB112}">
    <text>5 hours a day seems pretty high amount of time for system improvements.</text>
  </threadedComment>
  <threadedComment ref="D27" dT="2024-08-20T06:30:12.90" personId="{0A8166C1-3CF6-4DC7-97B8-FF02051A2C35}" id="{ADBDE262-1B88-4D8A-8727-9B60E57792C5}" parentId="{D8679BAB-CDE7-43C2-ABCC-6E77AC3BB112}">
    <text>It is a constant task and tie time is already kept on the lower side and we are talking about entire PSW systems</text>
  </threadedComment>
  <threadedComment ref="T28" dT="2024-08-28T05:45:50.67" personId="{0A8166C1-3CF6-4DC7-97B8-FF02051A2C35}" id="{A7443943-1015-4C19-8EEE-A3B60ED92BF1}">
    <text>Adjusted</text>
  </threadedComment>
  <threadedComment ref="O29" dT="2024-08-02T06:56:22.71" personId="{703594E1-A974-4BFC-B5F4-C9B9699CDE0E}" id="{9367A2B6-63D1-4BEA-9103-AFF44BB2E95F}">
    <text>2 courses per year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30B70-41FC-4094-A1DF-D979C7763C72}">
  <dimension ref="A1:T29"/>
  <sheetViews>
    <sheetView tabSelected="1" zoomScale="96" zoomScaleNormal="96" workbookViewId="0">
      <pane ySplit="1" topLeftCell="A2" activePane="bottomLeft" state="frozen"/>
      <selection pane="bottomLeft" activeCell="D1" sqref="D1"/>
    </sheetView>
  </sheetViews>
  <sheetFormatPr defaultColWidth="8.7109375" defaultRowHeight="59.25" customHeight="1" x14ac:dyDescent="0.25"/>
  <cols>
    <col min="1" max="1" width="4.85546875" style="6" bestFit="1" customWidth="1"/>
    <col min="2" max="2" width="20.28515625" style="6" bestFit="1" customWidth="1"/>
    <col min="3" max="3" width="12.42578125" style="6" bestFit="1" customWidth="1"/>
    <col min="4" max="4" width="13.85546875" style="6" customWidth="1"/>
    <col min="5" max="5" width="38.28515625" style="14" bestFit="1" customWidth="1"/>
    <col min="6" max="6" width="85.28515625" style="15" bestFit="1" customWidth="1"/>
    <col min="7" max="7" width="6.28515625" style="15" bestFit="1" customWidth="1"/>
    <col min="8" max="8" width="11" style="6" customWidth="1"/>
    <col min="9" max="9" width="10.28515625" style="6" bestFit="1" customWidth="1"/>
    <col min="10" max="10" width="6.140625" style="6" bestFit="1" customWidth="1"/>
    <col min="11" max="11" width="9.28515625" style="6" customWidth="1"/>
    <col min="12" max="12" width="7.7109375" style="6" bestFit="1" customWidth="1"/>
    <col min="13" max="13" width="10.7109375" style="6" customWidth="1"/>
    <col min="14" max="14" width="10" style="6" customWidth="1"/>
    <col min="15" max="15" width="10.85546875" style="6" bestFit="1" customWidth="1"/>
    <col min="16" max="16" width="12.85546875" style="6" customWidth="1"/>
    <col min="17" max="17" width="11.140625" style="6" customWidth="1"/>
    <col min="18" max="18" width="11.5703125" style="6" bestFit="1" customWidth="1"/>
    <col min="19" max="19" width="8.85546875" style="6" customWidth="1"/>
    <col min="20" max="20" width="11.5703125" style="6" bestFit="1" customWidth="1"/>
    <col min="21" max="16384" width="8.7109375" style="6"/>
  </cols>
  <sheetData>
    <row r="1" spans="1:20" s="3" customFormat="1" ht="75" x14ac:dyDescent="0.25">
      <c r="A1" s="1" t="s">
        <v>0</v>
      </c>
      <c r="B1" s="1" t="s">
        <v>1</v>
      </c>
      <c r="C1" s="1" t="s">
        <v>2</v>
      </c>
      <c r="D1" s="1" t="s">
        <v>80</v>
      </c>
      <c r="E1" s="1" t="s">
        <v>3</v>
      </c>
      <c r="F1" s="7" t="s">
        <v>4</v>
      </c>
      <c r="G1" s="1" t="s">
        <v>72</v>
      </c>
      <c r="H1" s="1" t="s">
        <v>73</v>
      </c>
      <c r="I1" s="1" t="s">
        <v>74</v>
      </c>
      <c r="J1" s="1" t="s">
        <v>75</v>
      </c>
      <c r="K1" s="1" t="s">
        <v>76</v>
      </c>
      <c r="L1" s="1" t="s">
        <v>77</v>
      </c>
      <c r="M1" s="1" t="s">
        <v>78</v>
      </c>
      <c r="N1" s="22" t="s">
        <v>79</v>
      </c>
      <c r="O1" s="1" t="s">
        <v>5</v>
      </c>
      <c r="P1" s="2" t="s">
        <v>6</v>
      </c>
      <c r="Q1" s="1" t="s">
        <v>7</v>
      </c>
      <c r="R1" s="1" t="s">
        <v>8</v>
      </c>
      <c r="S1" s="1" t="s">
        <v>9</v>
      </c>
      <c r="T1" s="1" t="s">
        <v>10</v>
      </c>
    </row>
    <row r="2" spans="1:20" ht="59.25" customHeight="1" x14ac:dyDescent="0.25">
      <c r="A2" s="4">
        <v>1</v>
      </c>
      <c r="B2" s="16" t="s">
        <v>11</v>
      </c>
      <c r="C2" s="16" t="s">
        <v>12</v>
      </c>
      <c r="D2" s="16" t="s">
        <v>81</v>
      </c>
      <c r="E2" s="23" t="s">
        <v>13</v>
      </c>
      <c r="F2" s="17" t="s">
        <v>14</v>
      </c>
      <c r="G2" s="5">
        <v>30</v>
      </c>
      <c r="H2" s="5">
        <v>70</v>
      </c>
      <c r="I2" s="5">
        <v>0</v>
      </c>
      <c r="J2" s="5">
        <v>0</v>
      </c>
      <c r="K2" s="5">
        <v>0</v>
      </c>
      <c r="L2" s="5">
        <v>0</v>
      </c>
      <c r="M2" s="5">
        <v>0</v>
      </c>
      <c r="N2" s="5">
        <v>0</v>
      </c>
      <c r="O2" s="5">
        <f t="shared" ref="O2:O21" si="0">H2+I2+J2+K2+G2+L2+M2+N2</f>
        <v>100</v>
      </c>
      <c r="P2" s="9">
        <f>1/30</f>
        <v>3.3333333333333333E-2</v>
      </c>
      <c r="Q2" s="10">
        <v>2000</v>
      </c>
      <c r="R2" s="5">
        <f>P2*Q2</f>
        <v>66.666666666666671</v>
      </c>
      <c r="S2" s="5">
        <f t="shared" ref="S2:S21" si="1">R2*12</f>
        <v>800</v>
      </c>
      <c r="T2" s="11">
        <f>S2/60</f>
        <v>13.333333333333334</v>
      </c>
    </row>
    <row r="3" spans="1:20" ht="59.25" customHeight="1" x14ac:dyDescent="0.25">
      <c r="A3" s="4">
        <v>2</v>
      </c>
      <c r="B3" s="16" t="s">
        <v>15</v>
      </c>
      <c r="C3" s="16" t="s">
        <v>12</v>
      </c>
      <c r="D3" s="16" t="s">
        <v>81</v>
      </c>
      <c r="E3" s="17" t="s">
        <v>16</v>
      </c>
      <c r="F3" s="17" t="s">
        <v>17</v>
      </c>
      <c r="G3" s="5">
        <v>0</v>
      </c>
      <c r="H3" s="5">
        <v>100</v>
      </c>
      <c r="I3" s="5">
        <v>0</v>
      </c>
      <c r="J3" s="5">
        <v>0</v>
      </c>
      <c r="K3" s="5">
        <v>0</v>
      </c>
      <c r="L3" s="5">
        <v>0</v>
      </c>
      <c r="M3" s="5">
        <v>0</v>
      </c>
      <c r="N3" s="5">
        <v>0</v>
      </c>
      <c r="O3" s="5">
        <f t="shared" si="0"/>
        <v>100</v>
      </c>
      <c r="P3" s="10">
        <v>7</v>
      </c>
      <c r="Q3" s="10">
        <v>30</v>
      </c>
      <c r="R3" s="5">
        <f>P3*Q3</f>
        <v>210</v>
      </c>
      <c r="S3" s="5">
        <f t="shared" si="1"/>
        <v>2520</v>
      </c>
      <c r="T3" s="5">
        <f t="shared" ref="T3:T22" si="2">S3/60</f>
        <v>42</v>
      </c>
    </row>
    <row r="4" spans="1:20" ht="59.25" customHeight="1" x14ac:dyDescent="0.25">
      <c r="A4" s="4">
        <v>3</v>
      </c>
      <c r="B4" s="16" t="s">
        <v>15</v>
      </c>
      <c r="C4" s="16" t="s">
        <v>18</v>
      </c>
      <c r="D4" s="16" t="s">
        <v>82</v>
      </c>
      <c r="E4" s="23" t="s">
        <v>19</v>
      </c>
      <c r="F4" s="17" t="s">
        <v>20</v>
      </c>
      <c r="G4" s="5">
        <v>0</v>
      </c>
      <c r="H4" s="5">
        <v>20</v>
      </c>
      <c r="I4" s="5">
        <v>10</v>
      </c>
      <c r="J4" s="5">
        <v>10</v>
      </c>
      <c r="K4" s="5">
        <v>60</v>
      </c>
      <c r="L4" s="5">
        <v>0</v>
      </c>
      <c r="M4" s="5">
        <v>0</v>
      </c>
      <c r="N4" s="5">
        <v>0</v>
      </c>
      <c r="O4" s="5">
        <f t="shared" si="0"/>
        <v>100</v>
      </c>
      <c r="P4" s="10">
        <v>100</v>
      </c>
      <c r="Q4" s="10">
        <v>40</v>
      </c>
      <c r="R4" s="5">
        <f t="shared" ref="R4:R22" si="3">P4*Q4</f>
        <v>4000</v>
      </c>
      <c r="S4" s="5">
        <f t="shared" si="1"/>
        <v>48000</v>
      </c>
      <c r="T4" s="5">
        <f t="shared" si="2"/>
        <v>800</v>
      </c>
    </row>
    <row r="5" spans="1:20" ht="59.25" customHeight="1" x14ac:dyDescent="0.25">
      <c r="A5" s="4">
        <v>4</v>
      </c>
      <c r="B5" s="16" t="s">
        <v>11</v>
      </c>
      <c r="C5" s="16" t="s">
        <v>12</v>
      </c>
      <c r="D5" s="16" t="s">
        <v>81</v>
      </c>
      <c r="E5" s="23" t="s">
        <v>21</v>
      </c>
      <c r="F5" s="17" t="s">
        <v>22</v>
      </c>
      <c r="G5" s="5">
        <v>10</v>
      </c>
      <c r="H5" s="5">
        <v>50</v>
      </c>
      <c r="I5" s="5">
        <v>20</v>
      </c>
      <c r="J5" s="5">
        <v>20</v>
      </c>
      <c r="K5" s="5">
        <v>0</v>
      </c>
      <c r="L5" s="5">
        <v>0</v>
      </c>
      <c r="M5" s="5">
        <v>0</v>
      </c>
      <c r="N5" s="5">
        <v>0</v>
      </c>
      <c r="O5" s="5">
        <f t="shared" si="0"/>
        <v>100</v>
      </c>
      <c r="P5" s="10">
        <v>22</v>
      </c>
      <c r="Q5" s="10">
        <v>90</v>
      </c>
      <c r="R5" s="5">
        <f t="shared" si="3"/>
        <v>1980</v>
      </c>
      <c r="S5" s="5">
        <f t="shared" si="1"/>
        <v>23760</v>
      </c>
      <c r="T5" s="5">
        <f t="shared" si="2"/>
        <v>396</v>
      </c>
    </row>
    <row r="6" spans="1:20" ht="59.25" customHeight="1" x14ac:dyDescent="0.25">
      <c r="A6" s="4">
        <v>5</v>
      </c>
      <c r="B6" s="16" t="s">
        <v>15</v>
      </c>
      <c r="C6" s="16" t="s">
        <v>18</v>
      </c>
      <c r="D6" s="16" t="s">
        <v>82</v>
      </c>
      <c r="E6" s="17" t="s">
        <v>23</v>
      </c>
      <c r="F6" s="17" t="s">
        <v>24</v>
      </c>
      <c r="G6" s="5">
        <v>0</v>
      </c>
      <c r="H6" s="5">
        <v>10</v>
      </c>
      <c r="I6" s="5">
        <v>30</v>
      </c>
      <c r="J6" s="5">
        <v>50</v>
      </c>
      <c r="K6" s="5">
        <v>0</v>
      </c>
      <c r="L6" s="5">
        <v>10</v>
      </c>
      <c r="M6" s="5">
        <v>0</v>
      </c>
      <c r="N6" s="5">
        <v>0</v>
      </c>
      <c r="O6" s="5">
        <f t="shared" si="0"/>
        <v>100</v>
      </c>
      <c r="P6" s="10">
        <v>22</v>
      </c>
      <c r="Q6" s="10">
        <f>12*60</f>
        <v>720</v>
      </c>
      <c r="R6" s="5">
        <f t="shared" si="3"/>
        <v>15840</v>
      </c>
      <c r="S6" s="5">
        <f t="shared" si="1"/>
        <v>190080</v>
      </c>
      <c r="T6" s="5">
        <f t="shared" si="2"/>
        <v>3168</v>
      </c>
    </row>
    <row r="7" spans="1:20" ht="59.25" customHeight="1" x14ac:dyDescent="0.25">
      <c r="A7" s="4">
        <v>6</v>
      </c>
      <c r="B7" s="16" t="s">
        <v>11</v>
      </c>
      <c r="C7" s="16" t="s">
        <v>12</v>
      </c>
      <c r="D7" s="16" t="s">
        <v>81</v>
      </c>
      <c r="E7" s="17" t="s">
        <v>25</v>
      </c>
      <c r="F7" s="17" t="s">
        <v>26</v>
      </c>
      <c r="G7" s="5">
        <v>0</v>
      </c>
      <c r="H7" s="5">
        <v>20</v>
      </c>
      <c r="I7" s="5">
        <v>40</v>
      </c>
      <c r="J7" s="5">
        <v>40</v>
      </c>
      <c r="K7" s="5">
        <v>0</v>
      </c>
      <c r="L7" s="5">
        <v>0</v>
      </c>
      <c r="M7" s="5">
        <v>0</v>
      </c>
      <c r="N7" s="5">
        <v>0</v>
      </c>
      <c r="O7" s="5">
        <f t="shared" si="0"/>
        <v>100</v>
      </c>
      <c r="P7" s="25">
        <v>2</v>
      </c>
      <c r="Q7" s="10">
        <v>60</v>
      </c>
      <c r="R7" s="5">
        <f t="shared" si="3"/>
        <v>120</v>
      </c>
      <c r="S7" s="5">
        <f t="shared" si="1"/>
        <v>1440</v>
      </c>
      <c r="T7" s="5">
        <f t="shared" si="2"/>
        <v>24</v>
      </c>
    </row>
    <row r="8" spans="1:20" ht="59.25" customHeight="1" x14ac:dyDescent="0.25">
      <c r="A8" s="4">
        <v>7</v>
      </c>
      <c r="B8" s="4" t="s">
        <v>15</v>
      </c>
      <c r="C8" s="4" t="s">
        <v>27</v>
      </c>
      <c r="D8" s="4" t="s">
        <v>83</v>
      </c>
      <c r="E8" s="8" t="s">
        <v>28</v>
      </c>
      <c r="F8" s="8" t="s">
        <v>29</v>
      </c>
      <c r="G8" s="5">
        <v>0</v>
      </c>
      <c r="H8" s="5">
        <v>10</v>
      </c>
      <c r="I8" s="5">
        <v>40</v>
      </c>
      <c r="J8" s="5">
        <v>30</v>
      </c>
      <c r="K8" s="5">
        <v>20</v>
      </c>
      <c r="L8" s="5">
        <v>0</v>
      </c>
      <c r="M8" s="5">
        <v>0</v>
      </c>
      <c r="N8" s="5">
        <v>0</v>
      </c>
      <c r="O8" s="5">
        <f t="shared" si="0"/>
        <v>100</v>
      </c>
      <c r="P8" s="10">
        <v>1</v>
      </c>
      <c r="Q8" s="10">
        <v>60</v>
      </c>
      <c r="R8" s="5">
        <f>P8*Q8</f>
        <v>60</v>
      </c>
      <c r="S8" s="5">
        <f>R8*12</f>
        <v>720</v>
      </c>
      <c r="T8" s="5">
        <f>S8/60</f>
        <v>12</v>
      </c>
    </row>
    <row r="9" spans="1:20" ht="59.25" customHeight="1" x14ac:dyDescent="0.25">
      <c r="A9" s="4">
        <v>8</v>
      </c>
      <c r="B9" s="12" t="s">
        <v>15</v>
      </c>
      <c r="C9" s="4" t="s">
        <v>27</v>
      </c>
      <c r="D9" s="4" t="s">
        <v>83</v>
      </c>
      <c r="E9" s="23" t="s">
        <v>30</v>
      </c>
      <c r="F9" s="8" t="s">
        <v>31</v>
      </c>
      <c r="G9" s="5">
        <v>0</v>
      </c>
      <c r="H9" s="5">
        <v>10</v>
      </c>
      <c r="I9" s="5">
        <v>30</v>
      </c>
      <c r="J9" s="5">
        <v>30</v>
      </c>
      <c r="K9" s="5">
        <v>30</v>
      </c>
      <c r="L9" s="5">
        <v>0</v>
      </c>
      <c r="M9" s="5">
        <v>0</v>
      </c>
      <c r="N9" s="5">
        <v>0</v>
      </c>
      <c r="O9" s="5">
        <f t="shared" si="0"/>
        <v>100</v>
      </c>
      <c r="P9" s="10">
        <v>1</v>
      </c>
      <c r="Q9" s="10">
        <v>30</v>
      </c>
      <c r="R9" s="5">
        <f>P9*Q9</f>
        <v>30</v>
      </c>
      <c r="S9" s="5">
        <f>R9*12</f>
        <v>360</v>
      </c>
      <c r="T9" s="5">
        <f>S9/60</f>
        <v>6</v>
      </c>
    </row>
    <row r="10" spans="1:20" ht="59.25" customHeight="1" x14ac:dyDescent="0.25">
      <c r="A10" s="4">
        <v>9</v>
      </c>
      <c r="B10" s="4" t="s">
        <v>15</v>
      </c>
      <c r="C10" s="16" t="s">
        <v>18</v>
      </c>
      <c r="D10" s="16" t="s">
        <v>82</v>
      </c>
      <c r="E10" s="8" t="s">
        <v>32</v>
      </c>
      <c r="F10" s="8" t="s">
        <v>33</v>
      </c>
      <c r="G10" s="5">
        <v>20</v>
      </c>
      <c r="H10" s="5">
        <v>60</v>
      </c>
      <c r="I10" s="5">
        <v>20</v>
      </c>
      <c r="J10" s="5">
        <v>0</v>
      </c>
      <c r="K10" s="5">
        <v>0</v>
      </c>
      <c r="L10" s="5">
        <v>0</v>
      </c>
      <c r="M10" s="5">
        <v>0</v>
      </c>
      <c r="N10" s="5">
        <v>0</v>
      </c>
      <c r="O10" s="5">
        <f t="shared" si="0"/>
        <v>100</v>
      </c>
      <c r="P10" s="10">
        <v>3</v>
      </c>
      <c r="Q10" s="10">
        <v>120</v>
      </c>
      <c r="R10" s="5">
        <f t="shared" si="3"/>
        <v>360</v>
      </c>
      <c r="S10" s="5">
        <f t="shared" si="1"/>
        <v>4320</v>
      </c>
      <c r="T10" s="5">
        <f t="shared" si="2"/>
        <v>72</v>
      </c>
    </row>
    <row r="11" spans="1:20" ht="59.25" customHeight="1" x14ac:dyDescent="0.25">
      <c r="A11" s="4">
        <v>10</v>
      </c>
      <c r="B11" s="4" t="s">
        <v>15</v>
      </c>
      <c r="C11" s="4" t="s">
        <v>27</v>
      </c>
      <c r="D11" s="4" t="s">
        <v>83</v>
      </c>
      <c r="E11" s="23" t="s">
        <v>34</v>
      </c>
      <c r="F11" s="8" t="s">
        <v>35</v>
      </c>
      <c r="G11" s="5">
        <v>0</v>
      </c>
      <c r="H11" s="5">
        <v>0</v>
      </c>
      <c r="I11" s="5">
        <v>10</v>
      </c>
      <c r="J11" s="5">
        <v>10</v>
      </c>
      <c r="K11" s="5">
        <v>50</v>
      </c>
      <c r="L11" s="5">
        <v>20</v>
      </c>
      <c r="M11" s="5">
        <v>10</v>
      </c>
      <c r="N11" s="5">
        <v>0</v>
      </c>
      <c r="O11" s="5">
        <f t="shared" si="0"/>
        <v>100</v>
      </c>
      <c r="P11" s="10">
        <v>2165</v>
      </c>
      <c r="Q11" s="10">
        <v>20</v>
      </c>
      <c r="R11" s="5">
        <f t="shared" si="3"/>
        <v>43300</v>
      </c>
      <c r="S11" s="5">
        <f t="shared" si="1"/>
        <v>519600</v>
      </c>
      <c r="T11" s="5">
        <f t="shared" si="2"/>
        <v>8660</v>
      </c>
    </row>
    <row r="12" spans="1:20" ht="59.25" customHeight="1" x14ac:dyDescent="0.25">
      <c r="A12" s="4">
        <v>11</v>
      </c>
      <c r="B12" s="12" t="s">
        <v>15</v>
      </c>
      <c r="C12" s="4" t="s">
        <v>27</v>
      </c>
      <c r="D12" s="4" t="s">
        <v>83</v>
      </c>
      <c r="E12" s="23" t="s">
        <v>36</v>
      </c>
      <c r="F12" s="8" t="s">
        <v>37</v>
      </c>
      <c r="G12" s="5">
        <v>0</v>
      </c>
      <c r="H12" s="5">
        <v>0</v>
      </c>
      <c r="I12" s="5">
        <v>10</v>
      </c>
      <c r="J12" s="5">
        <v>20</v>
      </c>
      <c r="K12" s="5">
        <v>0</v>
      </c>
      <c r="L12" s="5">
        <v>70</v>
      </c>
      <c r="M12" s="5">
        <v>0</v>
      </c>
      <c r="N12" s="5">
        <v>0</v>
      </c>
      <c r="O12" s="5">
        <f t="shared" si="0"/>
        <v>100</v>
      </c>
      <c r="P12" s="10">
        <v>11000</v>
      </c>
      <c r="Q12" s="10">
        <v>20</v>
      </c>
      <c r="R12" s="5">
        <f t="shared" si="3"/>
        <v>220000</v>
      </c>
      <c r="S12" s="5">
        <f t="shared" si="1"/>
        <v>2640000</v>
      </c>
      <c r="T12" s="5">
        <f t="shared" si="2"/>
        <v>44000</v>
      </c>
    </row>
    <row r="13" spans="1:20" ht="59.25" customHeight="1" x14ac:dyDescent="0.25">
      <c r="A13" s="4">
        <v>12</v>
      </c>
      <c r="B13" s="4" t="s">
        <v>15</v>
      </c>
      <c r="C13" s="16" t="s">
        <v>18</v>
      </c>
      <c r="D13" s="16" t="s">
        <v>82</v>
      </c>
      <c r="E13" s="8" t="s">
        <v>38</v>
      </c>
      <c r="F13" s="13" t="s">
        <v>39</v>
      </c>
      <c r="G13" s="5">
        <v>0</v>
      </c>
      <c r="H13" s="5">
        <v>0</v>
      </c>
      <c r="I13" s="5">
        <v>0</v>
      </c>
      <c r="J13" s="5">
        <v>0</v>
      </c>
      <c r="K13" s="5">
        <v>90</v>
      </c>
      <c r="L13" s="5">
        <v>10</v>
      </c>
      <c r="M13" s="5">
        <v>0</v>
      </c>
      <c r="N13" s="5">
        <v>0</v>
      </c>
      <c r="O13" s="5">
        <f t="shared" si="0"/>
        <v>100</v>
      </c>
      <c r="P13" s="10">
        <v>15</v>
      </c>
      <c r="Q13" s="10">
        <v>150</v>
      </c>
      <c r="R13" s="5">
        <f t="shared" si="3"/>
        <v>2250</v>
      </c>
      <c r="S13" s="5">
        <f t="shared" si="1"/>
        <v>27000</v>
      </c>
      <c r="T13" s="5">
        <f t="shared" si="2"/>
        <v>450</v>
      </c>
    </row>
    <row r="14" spans="1:20" ht="59.25" customHeight="1" x14ac:dyDescent="0.25">
      <c r="A14" s="4">
        <v>13</v>
      </c>
      <c r="B14" s="12" t="s">
        <v>15</v>
      </c>
      <c r="C14" s="16" t="s">
        <v>18</v>
      </c>
      <c r="D14" s="16" t="s">
        <v>82</v>
      </c>
      <c r="E14" s="23" t="s">
        <v>40</v>
      </c>
      <c r="F14" s="13" t="s">
        <v>41</v>
      </c>
      <c r="G14" s="5">
        <v>0</v>
      </c>
      <c r="H14" s="5">
        <v>20</v>
      </c>
      <c r="I14" s="5">
        <v>15</v>
      </c>
      <c r="J14" s="5">
        <v>15</v>
      </c>
      <c r="K14" s="5">
        <v>50</v>
      </c>
      <c r="L14" s="5">
        <v>0</v>
      </c>
      <c r="M14" s="5">
        <v>0</v>
      </c>
      <c r="N14" s="5">
        <v>0</v>
      </c>
      <c r="O14" s="5">
        <f t="shared" si="0"/>
        <v>100</v>
      </c>
      <c r="P14" s="10">
        <v>15</v>
      </c>
      <c r="Q14" s="10">
        <v>20</v>
      </c>
      <c r="R14" s="5">
        <f t="shared" si="3"/>
        <v>300</v>
      </c>
      <c r="S14" s="5">
        <f t="shared" si="1"/>
        <v>3600</v>
      </c>
      <c r="T14" s="5">
        <f t="shared" si="2"/>
        <v>60</v>
      </c>
    </row>
    <row r="15" spans="1:20" ht="59.25" customHeight="1" x14ac:dyDescent="0.25">
      <c r="A15" s="4">
        <v>14</v>
      </c>
      <c r="B15" s="4" t="s">
        <v>15</v>
      </c>
      <c r="C15" s="16" t="s">
        <v>18</v>
      </c>
      <c r="D15" s="16" t="s">
        <v>82</v>
      </c>
      <c r="E15" s="23" t="s">
        <v>42</v>
      </c>
      <c r="F15" s="13" t="s">
        <v>43</v>
      </c>
      <c r="G15" s="5">
        <v>0</v>
      </c>
      <c r="H15" s="5">
        <v>0</v>
      </c>
      <c r="I15" s="5">
        <v>10</v>
      </c>
      <c r="J15" s="5">
        <v>0</v>
      </c>
      <c r="K15" s="5">
        <v>90</v>
      </c>
      <c r="L15" s="5">
        <v>0</v>
      </c>
      <c r="M15" s="5">
        <v>0</v>
      </c>
      <c r="N15" s="5">
        <v>0</v>
      </c>
      <c r="O15" s="5">
        <f t="shared" si="0"/>
        <v>100</v>
      </c>
      <c r="P15" s="10">
        <v>22</v>
      </c>
      <c r="Q15" s="10">
        <v>15</v>
      </c>
      <c r="R15" s="5">
        <f t="shared" si="3"/>
        <v>330</v>
      </c>
      <c r="S15" s="5">
        <f t="shared" si="1"/>
        <v>3960</v>
      </c>
      <c r="T15" s="5">
        <f t="shared" si="2"/>
        <v>66</v>
      </c>
    </row>
    <row r="16" spans="1:20" ht="59.25" customHeight="1" x14ac:dyDescent="0.25">
      <c r="A16" s="4">
        <v>15</v>
      </c>
      <c r="B16" s="12" t="s">
        <v>15</v>
      </c>
      <c r="C16" s="4" t="s">
        <v>18</v>
      </c>
      <c r="D16" s="4" t="s">
        <v>82</v>
      </c>
      <c r="E16" s="21" t="s">
        <v>44</v>
      </c>
      <c r="F16" s="18" t="s">
        <v>45</v>
      </c>
      <c r="G16" s="5">
        <v>20</v>
      </c>
      <c r="H16" s="5">
        <v>20</v>
      </c>
      <c r="I16" s="5">
        <v>30</v>
      </c>
      <c r="J16" s="5">
        <v>30</v>
      </c>
      <c r="K16" s="5">
        <v>0</v>
      </c>
      <c r="L16" s="5">
        <v>0</v>
      </c>
      <c r="M16" s="5">
        <v>0</v>
      </c>
      <c r="N16" s="5">
        <v>0</v>
      </c>
      <c r="O16" s="5">
        <f t="shared" si="0"/>
        <v>100</v>
      </c>
      <c r="P16" s="10">
        <v>0.33300000000000002</v>
      </c>
      <c r="Q16" s="10">
        <v>120</v>
      </c>
      <c r="R16" s="5">
        <f t="shared" si="3"/>
        <v>39.96</v>
      </c>
      <c r="S16" s="5">
        <f t="shared" si="1"/>
        <v>479.52</v>
      </c>
      <c r="T16" s="5">
        <f t="shared" si="2"/>
        <v>7.992</v>
      </c>
    </row>
    <row r="17" spans="1:20" ht="59.25" customHeight="1" x14ac:dyDescent="0.25">
      <c r="A17" s="4">
        <v>16</v>
      </c>
      <c r="B17" s="4" t="s">
        <v>15</v>
      </c>
      <c r="C17" s="4" t="s">
        <v>18</v>
      </c>
      <c r="D17" s="4" t="s">
        <v>82</v>
      </c>
      <c r="E17" s="24" t="s">
        <v>46</v>
      </c>
      <c r="F17" s="18" t="s">
        <v>47</v>
      </c>
      <c r="G17" s="5">
        <v>0</v>
      </c>
      <c r="H17" s="5">
        <v>10</v>
      </c>
      <c r="I17" s="5">
        <v>30</v>
      </c>
      <c r="J17" s="5">
        <v>60</v>
      </c>
      <c r="K17" s="5">
        <v>0</v>
      </c>
      <c r="L17" s="5">
        <v>0</v>
      </c>
      <c r="M17" s="5">
        <v>0</v>
      </c>
      <c r="N17" s="5">
        <v>0</v>
      </c>
      <c r="O17" s="5">
        <f t="shared" si="0"/>
        <v>100</v>
      </c>
      <c r="P17" s="10">
        <v>26</v>
      </c>
      <c r="Q17" s="10">
        <v>20</v>
      </c>
      <c r="R17" s="5">
        <f t="shared" si="3"/>
        <v>520</v>
      </c>
      <c r="S17" s="5">
        <f t="shared" si="1"/>
        <v>6240</v>
      </c>
      <c r="T17" s="5">
        <f t="shared" si="2"/>
        <v>104</v>
      </c>
    </row>
    <row r="18" spans="1:20" ht="59.25" customHeight="1" x14ac:dyDescent="0.25">
      <c r="A18" s="4">
        <v>17</v>
      </c>
      <c r="B18" s="4" t="s">
        <v>15</v>
      </c>
      <c r="C18" s="4" t="s">
        <v>18</v>
      </c>
      <c r="D18" s="4" t="s">
        <v>82</v>
      </c>
      <c r="E18" s="21" t="s">
        <v>48</v>
      </c>
      <c r="F18" s="18" t="s">
        <v>49</v>
      </c>
      <c r="G18" s="5">
        <v>0</v>
      </c>
      <c r="H18" s="5">
        <v>0</v>
      </c>
      <c r="I18" s="5">
        <v>20</v>
      </c>
      <c r="J18" s="5">
        <v>60</v>
      </c>
      <c r="K18" s="5">
        <v>0</v>
      </c>
      <c r="L18" s="5">
        <v>20</v>
      </c>
      <c r="M18" s="5">
        <v>0</v>
      </c>
      <c r="N18" s="5">
        <v>0</v>
      </c>
      <c r="O18" s="5">
        <f t="shared" si="0"/>
        <v>100</v>
      </c>
      <c r="P18" s="10">
        <v>26</v>
      </c>
      <c r="Q18" s="10">
        <v>20</v>
      </c>
      <c r="R18" s="5">
        <f t="shared" si="3"/>
        <v>520</v>
      </c>
      <c r="S18" s="5">
        <f t="shared" si="1"/>
        <v>6240</v>
      </c>
      <c r="T18" s="5">
        <f t="shared" si="2"/>
        <v>104</v>
      </c>
    </row>
    <row r="19" spans="1:20" ht="59.25" customHeight="1" x14ac:dyDescent="0.25">
      <c r="A19" s="4">
        <v>18</v>
      </c>
      <c r="B19" s="4" t="s">
        <v>15</v>
      </c>
      <c r="C19" s="4" t="s">
        <v>18</v>
      </c>
      <c r="D19" s="4" t="s">
        <v>82</v>
      </c>
      <c r="E19" s="21" t="s">
        <v>50</v>
      </c>
      <c r="F19" s="18" t="s">
        <v>51</v>
      </c>
      <c r="G19" s="5">
        <v>10</v>
      </c>
      <c r="H19" s="5">
        <v>70</v>
      </c>
      <c r="I19" s="5">
        <v>10</v>
      </c>
      <c r="J19" s="5">
        <v>10</v>
      </c>
      <c r="K19" s="5">
        <v>0</v>
      </c>
      <c r="L19" s="5">
        <v>0</v>
      </c>
      <c r="M19" s="5">
        <v>0</v>
      </c>
      <c r="N19" s="5">
        <v>0</v>
      </c>
      <c r="O19" s="5">
        <f t="shared" si="0"/>
        <v>100</v>
      </c>
      <c r="P19" s="10">
        <v>2</v>
      </c>
      <c r="Q19" s="10">
        <v>60</v>
      </c>
      <c r="R19" s="5">
        <f t="shared" si="3"/>
        <v>120</v>
      </c>
      <c r="S19" s="5">
        <f t="shared" si="1"/>
        <v>1440</v>
      </c>
      <c r="T19" s="5">
        <f t="shared" si="2"/>
        <v>24</v>
      </c>
    </row>
    <row r="20" spans="1:20" ht="59.25" customHeight="1" x14ac:dyDescent="0.25">
      <c r="A20" s="4">
        <v>19</v>
      </c>
      <c r="B20" s="12" t="s">
        <v>15</v>
      </c>
      <c r="C20" s="4" t="s">
        <v>18</v>
      </c>
      <c r="D20" s="4" t="s">
        <v>82</v>
      </c>
      <c r="E20" s="21" t="s">
        <v>52</v>
      </c>
      <c r="F20" s="18" t="s">
        <v>53</v>
      </c>
      <c r="G20" s="5">
        <v>0</v>
      </c>
      <c r="H20" s="5">
        <v>0</v>
      </c>
      <c r="I20" s="5">
        <v>0</v>
      </c>
      <c r="J20" s="5">
        <v>90</v>
      </c>
      <c r="K20" s="5">
        <v>0</v>
      </c>
      <c r="L20" s="5">
        <v>10</v>
      </c>
      <c r="M20" s="5">
        <v>0</v>
      </c>
      <c r="N20" s="5">
        <v>0</v>
      </c>
      <c r="O20" s="5">
        <f t="shared" si="0"/>
        <v>100</v>
      </c>
      <c r="P20" s="10">
        <v>30</v>
      </c>
      <c r="Q20" s="10">
        <v>15</v>
      </c>
      <c r="R20" s="5">
        <f t="shared" si="3"/>
        <v>450</v>
      </c>
      <c r="S20" s="5">
        <f t="shared" si="1"/>
        <v>5400</v>
      </c>
      <c r="T20" s="5">
        <f t="shared" si="2"/>
        <v>90</v>
      </c>
    </row>
    <row r="21" spans="1:20" ht="59.25" customHeight="1" x14ac:dyDescent="0.25">
      <c r="A21" s="4">
        <v>20</v>
      </c>
      <c r="B21" s="12" t="s">
        <v>15</v>
      </c>
      <c r="C21" s="4" t="s">
        <v>18</v>
      </c>
      <c r="D21" s="4" t="s">
        <v>82</v>
      </c>
      <c r="E21" s="21" t="s">
        <v>54</v>
      </c>
      <c r="F21" s="19" t="s">
        <v>55</v>
      </c>
      <c r="G21" s="5">
        <v>5</v>
      </c>
      <c r="H21" s="5">
        <v>10</v>
      </c>
      <c r="I21" s="5">
        <v>10</v>
      </c>
      <c r="J21" s="5">
        <v>75</v>
      </c>
      <c r="K21" s="5">
        <v>0</v>
      </c>
      <c r="L21" s="5">
        <v>0</v>
      </c>
      <c r="M21" s="5">
        <v>0</v>
      </c>
      <c r="N21" s="5">
        <v>0</v>
      </c>
      <c r="O21" s="5">
        <f t="shared" si="0"/>
        <v>100</v>
      </c>
      <c r="P21" s="10">
        <v>0.33</v>
      </c>
      <c r="Q21" s="10">
        <v>180</v>
      </c>
      <c r="R21" s="5">
        <f t="shared" si="3"/>
        <v>59.400000000000006</v>
      </c>
      <c r="S21" s="5">
        <f t="shared" si="1"/>
        <v>712.80000000000007</v>
      </c>
      <c r="T21" s="5">
        <f t="shared" si="2"/>
        <v>11.88</v>
      </c>
    </row>
    <row r="22" spans="1:20" ht="59.25" customHeight="1" x14ac:dyDescent="0.25">
      <c r="A22" s="4">
        <v>21</v>
      </c>
      <c r="B22" s="12" t="s">
        <v>15</v>
      </c>
      <c r="C22" s="4" t="s">
        <v>18</v>
      </c>
      <c r="D22" s="4" t="s">
        <v>82</v>
      </c>
      <c r="E22" s="24" t="s">
        <v>56</v>
      </c>
      <c r="F22" s="20" t="s">
        <v>57</v>
      </c>
      <c r="G22" s="5">
        <v>0</v>
      </c>
      <c r="H22" s="5">
        <v>0</v>
      </c>
      <c r="I22" s="5">
        <v>0</v>
      </c>
      <c r="J22" s="5">
        <v>0</v>
      </c>
      <c r="K22" s="5">
        <v>100</v>
      </c>
      <c r="L22" s="5">
        <v>0</v>
      </c>
      <c r="M22" s="5">
        <v>0</v>
      </c>
      <c r="N22" s="5">
        <v>0</v>
      </c>
      <c r="O22" s="5">
        <f t="shared" ref="O22:O29" si="4">H22+I22+J22+K22+G22+L22+M22+N22</f>
        <v>100</v>
      </c>
      <c r="P22" s="10">
        <v>1</v>
      </c>
      <c r="Q22" s="10">
        <f>72*60</f>
        <v>4320</v>
      </c>
      <c r="R22" s="5">
        <f t="shared" si="3"/>
        <v>4320</v>
      </c>
      <c r="S22" s="5">
        <f t="shared" ref="S22:S23" si="5">R22*12</f>
        <v>51840</v>
      </c>
      <c r="T22" s="5">
        <f t="shared" si="2"/>
        <v>864</v>
      </c>
    </row>
    <row r="23" spans="1:20" ht="59.25" customHeight="1" x14ac:dyDescent="0.25">
      <c r="A23" s="4">
        <v>22</v>
      </c>
      <c r="B23" s="12" t="s">
        <v>15</v>
      </c>
      <c r="C23" s="4" t="s">
        <v>18</v>
      </c>
      <c r="D23" s="4" t="s">
        <v>82</v>
      </c>
      <c r="E23" s="24" t="s">
        <v>58</v>
      </c>
      <c r="F23" s="20" t="s">
        <v>59</v>
      </c>
      <c r="G23" s="5">
        <v>0</v>
      </c>
      <c r="H23" s="5">
        <v>0</v>
      </c>
      <c r="I23" s="5">
        <v>0</v>
      </c>
      <c r="J23" s="5">
        <v>0</v>
      </c>
      <c r="K23" s="5">
        <v>100</v>
      </c>
      <c r="L23" s="5">
        <v>0</v>
      </c>
      <c r="M23" s="5">
        <v>0</v>
      </c>
      <c r="N23" s="5">
        <v>0</v>
      </c>
      <c r="O23" s="5">
        <f t="shared" si="4"/>
        <v>100</v>
      </c>
      <c r="P23" s="10">
        <v>1</v>
      </c>
      <c r="Q23" s="10">
        <f>5*60</f>
        <v>300</v>
      </c>
      <c r="R23" s="5">
        <f t="shared" ref="R23" si="6">P23*Q23</f>
        <v>300</v>
      </c>
      <c r="S23" s="5">
        <f t="shared" si="5"/>
        <v>3600</v>
      </c>
      <c r="T23" s="5">
        <f t="shared" ref="T23" si="7">S23/60</f>
        <v>60</v>
      </c>
    </row>
    <row r="24" spans="1:20" ht="59.25" customHeight="1" x14ac:dyDescent="0.25">
      <c r="A24" s="4">
        <v>23</v>
      </c>
      <c r="B24" s="12" t="s">
        <v>15</v>
      </c>
      <c r="C24" s="4" t="s">
        <v>18</v>
      </c>
      <c r="D24" s="4" t="s">
        <v>82</v>
      </c>
      <c r="E24" s="21" t="s">
        <v>60</v>
      </c>
      <c r="F24" s="20" t="s">
        <v>61</v>
      </c>
      <c r="G24" s="5">
        <v>10</v>
      </c>
      <c r="H24" s="5">
        <v>90</v>
      </c>
      <c r="I24" s="5">
        <v>0</v>
      </c>
      <c r="J24" s="5">
        <v>0</v>
      </c>
      <c r="K24" s="5">
        <v>0</v>
      </c>
      <c r="L24" s="5">
        <v>0</v>
      </c>
      <c r="M24" s="5">
        <v>0</v>
      </c>
      <c r="N24" s="5">
        <v>0</v>
      </c>
      <c r="O24" s="5">
        <f t="shared" si="4"/>
        <v>100</v>
      </c>
      <c r="P24" s="10">
        <v>10</v>
      </c>
      <c r="Q24" s="10">
        <v>10</v>
      </c>
      <c r="R24" s="5">
        <f>P24*Q24</f>
        <v>100</v>
      </c>
      <c r="S24" s="5">
        <f>R24*12</f>
        <v>1200</v>
      </c>
      <c r="T24" s="5">
        <f>S24/60</f>
        <v>20</v>
      </c>
    </row>
    <row r="25" spans="1:20" ht="59.25" customHeight="1" x14ac:dyDescent="0.25">
      <c r="A25" s="4">
        <v>24</v>
      </c>
      <c r="B25" s="12" t="s">
        <v>15</v>
      </c>
      <c r="C25" s="4" t="s">
        <v>18</v>
      </c>
      <c r="D25" s="4" t="s">
        <v>82</v>
      </c>
      <c r="E25" s="21" t="s">
        <v>62</v>
      </c>
      <c r="F25" s="20" t="s">
        <v>63</v>
      </c>
      <c r="G25" s="5">
        <v>0</v>
      </c>
      <c r="H25" s="5">
        <v>25</v>
      </c>
      <c r="I25" s="5">
        <v>25</v>
      </c>
      <c r="J25" s="5">
        <v>25</v>
      </c>
      <c r="K25" s="5">
        <v>25</v>
      </c>
      <c r="L25" s="5">
        <v>0</v>
      </c>
      <c r="M25" s="5">
        <v>0</v>
      </c>
      <c r="N25" s="5">
        <v>0</v>
      </c>
      <c r="O25" s="5">
        <f t="shared" si="4"/>
        <v>100</v>
      </c>
      <c r="P25" s="10">
        <v>4</v>
      </c>
      <c r="Q25" s="10">
        <v>30</v>
      </c>
      <c r="R25" s="5">
        <f t="shared" ref="R25:R29" si="8">P25*Q25</f>
        <v>120</v>
      </c>
      <c r="S25" s="5">
        <f t="shared" ref="S25:S29" si="9">R25*12</f>
        <v>1440</v>
      </c>
      <c r="T25" s="5">
        <f t="shared" ref="T25:T29" si="10">S25/60</f>
        <v>24</v>
      </c>
    </row>
    <row r="26" spans="1:20" ht="59.25" customHeight="1" x14ac:dyDescent="0.25">
      <c r="A26" s="4">
        <v>25</v>
      </c>
      <c r="B26" s="12" t="s">
        <v>15</v>
      </c>
      <c r="C26" s="4" t="s">
        <v>18</v>
      </c>
      <c r="D26" s="4" t="s">
        <v>82</v>
      </c>
      <c r="E26" s="21" t="s">
        <v>64</v>
      </c>
      <c r="F26" s="20" t="s">
        <v>65</v>
      </c>
      <c r="G26" s="5">
        <v>0</v>
      </c>
      <c r="H26" s="5">
        <v>5</v>
      </c>
      <c r="I26" s="5">
        <v>30</v>
      </c>
      <c r="J26" s="5">
        <v>45</v>
      </c>
      <c r="K26" s="5">
        <v>20</v>
      </c>
      <c r="L26" s="5">
        <v>0</v>
      </c>
      <c r="M26" s="5">
        <v>0</v>
      </c>
      <c r="N26" s="5">
        <v>0</v>
      </c>
      <c r="O26" s="5">
        <f t="shared" si="4"/>
        <v>100</v>
      </c>
      <c r="P26" s="10">
        <v>2</v>
      </c>
      <c r="Q26" s="10">
        <v>22</v>
      </c>
      <c r="R26" s="5">
        <f t="shared" si="8"/>
        <v>44</v>
      </c>
      <c r="S26" s="5">
        <f t="shared" si="9"/>
        <v>528</v>
      </c>
      <c r="T26" s="5">
        <f t="shared" si="10"/>
        <v>8.8000000000000007</v>
      </c>
    </row>
    <row r="27" spans="1:20" ht="59.25" customHeight="1" x14ac:dyDescent="0.25">
      <c r="A27" s="4">
        <v>26</v>
      </c>
      <c r="B27" s="12" t="s">
        <v>15</v>
      </c>
      <c r="C27" s="4" t="s">
        <v>18</v>
      </c>
      <c r="D27" s="4" t="s">
        <v>82</v>
      </c>
      <c r="E27" s="24" t="s">
        <v>66</v>
      </c>
      <c r="F27" s="20" t="s">
        <v>71</v>
      </c>
      <c r="G27" s="5">
        <v>0</v>
      </c>
      <c r="H27" s="5">
        <v>0</v>
      </c>
      <c r="I27" s="5">
        <v>0</v>
      </c>
      <c r="J27" s="5">
        <v>0</v>
      </c>
      <c r="K27" s="5">
        <v>0</v>
      </c>
      <c r="L27" s="5">
        <v>0</v>
      </c>
      <c r="M27" s="5">
        <v>60</v>
      </c>
      <c r="N27" s="5">
        <v>40</v>
      </c>
      <c r="O27" s="5">
        <f t="shared" ref="O27" si="11">H27+I27+J27+K27+G27+L27+M27+N27</f>
        <v>100</v>
      </c>
      <c r="P27" s="10">
        <v>22</v>
      </c>
      <c r="Q27" s="10">
        <f>5*60</f>
        <v>300</v>
      </c>
      <c r="R27" s="5">
        <f t="shared" ref="R27" si="12">P27*Q27</f>
        <v>6600</v>
      </c>
      <c r="S27" s="5">
        <f t="shared" ref="S27" si="13">R27*12</f>
        <v>79200</v>
      </c>
      <c r="T27" s="5">
        <f t="shared" ref="T27" si="14">S27/60</f>
        <v>1320</v>
      </c>
    </row>
    <row r="28" spans="1:20" ht="59.25" customHeight="1" x14ac:dyDescent="0.25">
      <c r="A28" s="4">
        <v>27</v>
      </c>
      <c r="B28" s="12" t="s">
        <v>15</v>
      </c>
      <c r="C28" s="4" t="s">
        <v>18</v>
      </c>
      <c r="D28" s="4" t="s">
        <v>82</v>
      </c>
      <c r="E28" s="21" t="s">
        <v>67</v>
      </c>
      <c r="F28" s="20" t="s">
        <v>68</v>
      </c>
      <c r="G28" s="5">
        <v>0</v>
      </c>
      <c r="H28" s="5">
        <v>10</v>
      </c>
      <c r="I28" s="5">
        <v>5</v>
      </c>
      <c r="J28" s="5">
        <v>5</v>
      </c>
      <c r="K28" s="5">
        <v>80</v>
      </c>
      <c r="L28" s="5">
        <v>0</v>
      </c>
      <c r="M28" s="5">
        <v>0</v>
      </c>
      <c r="N28" s="5">
        <v>0</v>
      </c>
      <c r="O28" s="5">
        <f t="shared" si="4"/>
        <v>100</v>
      </c>
      <c r="P28" s="10">
        <v>1</v>
      </c>
      <c r="Q28" s="10">
        <v>480</v>
      </c>
      <c r="R28" s="5">
        <f t="shared" si="8"/>
        <v>480</v>
      </c>
      <c r="S28" s="5">
        <f t="shared" si="9"/>
        <v>5760</v>
      </c>
      <c r="T28" s="5">
        <f t="shared" si="10"/>
        <v>96</v>
      </c>
    </row>
    <row r="29" spans="1:20" ht="59.25" customHeight="1" x14ac:dyDescent="0.25">
      <c r="A29" s="4">
        <v>28</v>
      </c>
      <c r="B29" s="12" t="s">
        <v>15</v>
      </c>
      <c r="C29" s="4" t="s">
        <v>18</v>
      </c>
      <c r="D29" s="4" t="s">
        <v>82</v>
      </c>
      <c r="E29" s="21" t="s">
        <v>69</v>
      </c>
      <c r="F29" s="20" t="s">
        <v>70</v>
      </c>
      <c r="G29" s="5">
        <v>0</v>
      </c>
      <c r="H29" s="5">
        <v>15</v>
      </c>
      <c r="I29" s="5">
        <v>15</v>
      </c>
      <c r="J29" s="5">
        <v>15</v>
      </c>
      <c r="K29" s="5">
        <v>25</v>
      </c>
      <c r="L29" s="5">
        <v>30</v>
      </c>
      <c r="M29" s="5">
        <v>0</v>
      </c>
      <c r="N29" s="5">
        <v>0</v>
      </c>
      <c r="O29" s="5">
        <f t="shared" si="4"/>
        <v>100</v>
      </c>
      <c r="P29" s="10">
        <v>0.16</v>
      </c>
      <c r="Q29" s="10">
        <f>4*60</f>
        <v>240</v>
      </c>
      <c r="R29" s="5">
        <f t="shared" si="8"/>
        <v>38.4</v>
      </c>
      <c r="S29" s="5">
        <f t="shared" si="9"/>
        <v>460.79999999999995</v>
      </c>
      <c r="T29" s="5">
        <f t="shared" si="10"/>
        <v>7.6799999999999988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OPS Working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Syed Sohaib Hassan</dc:creator>
  <cp:keywords/>
  <dc:description/>
  <cp:lastModifiedBy>Babar Ali</cp:lastModifiedBy>
  <cp:revision/>
  <dcterms:created xsi:type="dcterms:W3CDTF">2023-05-05T09:19:15Z</dcterms:created>
  <dcterms:modified xsi:type="dcterms:W3CDTF">2024-09-11T14:19:09Z</dcterms:modified>
  <cp:category/>
  <cp:contentStatus/>
</cp:coreProperties>
</file>